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5-ti boj žáci" sheetId="1" r:id="rId1"/>
    <sheet name="5.ti boj žákyně" sheetId="2" r:id="rId2"/>
  </sheets>
  <definedNames/>
  <calcPr fullCalcOnLoad="1"/>
</workbook>
</file>

<file path=xl/sharedStrings.xml><?xml version="1.0" encoding="utf-8"?>
<sst xmlns="http://schemas.openxmlformats.org/spreadsheetml/2006/main" count="233" uniqueCount="100">
  <si>
    <t>Kat.: žáci</t>
  </si>
  <si>
    <t>Zápis větru</t>
  </si>
  <si>
    <t>Poř.</t>
  </si>
  <si>
    <t>Č.</t>
  </si>
  <si>
    <t>Jméno</t>
  </si>
  <si>
    <t>Roč.</t>
  </si>
  <si>
    <t>oddíl</t>
  </si>
  <si>
    <t>Body celkem</t>
  </si>
  <si>
    <t>60mpř</t>
  </si>
  <si>
    <t>Body</t>
  </si>
  <si>
    <t>míček</t>
  </si>
  <si>
    <t>60m</t>
  </si>
  <si>
    <t>Dálka</t>
  </si>
  <si>
    <t>800m</t>
  </si>
  <si>
    <t xml:space="preserve"> +,- w  60 mpř</t>
  </si>
  <si>
    <t xml:space="preserve"> +,- w  60m</t>
  </si>
  <si>
    <t xml:space="preserve"> +,- w  dálka</t>
  </si>
  <si>
    <t>VESEL</t>
  </si>
  <si>
    <t>Vaněk Petr</t>
  </si>
  <si>
    <t>Kat.: žákyně</t>
  </si>
  <si>
    <t>Divišová Kateřina</t>
  </si>
  <si>
    <t>1995</t>
  </si>
  <si>
    <t>Michalová Klára</t>
  </si>
  <si>
    <t>1994</t>
  </si>
  <si>
    <t>Pavlová Lucie</t>
  </si>
  <si>
    <t>Rohlíková Pavla</t>
  </si>
  <si>
    <t>Bechyňský Radek</t>
  </si>
  <si>
    <t>Starý Jan</t>
  </si>
  <si>
    <t>Anděra Lukáš</t>
  </si>
  <si>
    <t>Kraus Jakub</t>
  </si>
  <si>
    <t>1996</t>
  </si>
  <si>
    <t>Koros Ondřej</t>
  </si>
  <si>
    <t>Štrynková Anežka</t>
  </si>
  <si>
    <t>Pechková Barbora</t>
  </si>
  <si>
    <t>Jelínková Kateřina</t>
  </si>
  <si>
    <t>Vodičková Pavla</t>
  </si>
  <si>
    <t>Bednářová Sabrina</t>
  </si>
  <si>
    <t>Němcová Barbora</t>
  </si>
  <si>
    <t>1997</t>
  </si>
  <si>
    <t>NVCEL</t>
  </si>
  <si>
    <t>Nohejlová Kristýna</t>
  </si>
  <si>
    <t>MILEV</t>
  </si>
  <si>
    <t>Volfová Vendula</t>
  </si>
  <si>
    <t>TABOR</t>
  </si>
  <si>
    <t>Křížková Lucie</t>
  </si>
  <si>
    <t>Straková Zuzana</t>
  </si>
  <si>
    <t>Zykánová Adriana</t>
  </si>
  <si>
    <t>Mašková Monika</t>
  </si>
  <si>
    <t>Brázdová Tereza</t>
  </si>
  <si>
    <t>Chládková Denisa</t>
  </si>
  <si>
    <t>Kvasničková Dominika</t>
  </si>
  <si>
    <t>Pošmurová Klára</t>
  </si>
  <si>
    <t>Vašíčková Nela</t>
  </si>
  <si>
    <t>Kment Filip</t>
  </si>
  <si>
    <t>Wágner Štěpán</t>
  </si>
  <si>
    <t>Cáska Marek</t>
  </si>
  <si>
    <t>Chládek Roman</t>
  </si>
  <si>
    <t>Zelinka Miroslav</t>
  </si>
  <si>
    <t>Musilová Jana</t>
  </si>
  <si>
    <t>Hladová Eva</t>
  </si>
  <si>
    <t>Hermanová Šárka</t>
  </si>
  <si>
    <t>SOKCB</t>
  </si>
  <si>
    <t>Kočár Ladislav</t>
  </si>
  <si>
    <t>Mikeš Miroslav</t>
  </si>
  <si>
    <t>Konečný Matěj</t>
  </si>
  <si>
    <t>Kožíšková Kristýna</t>
  </si>
  <si>
    <t>4DVCB</t>
  </si>
  <si>
    <t>Punčochář Michal</t>
  </si>
  <si>
    <t>Ujhelyi Michal</t>
  </si>
  <si>
    <t>Psohlavec Jakub</t>
  </si>
  <si>
    <t>Vomáčková Monika</t>
  </si>
  <si>
    <t>CECCB</t>
  </si>
  <si>
    <t>Bártlová Dominika</t>
  </si>
  <si>
    <t>Petrželová Monika</t>
  </si>
  <si>
    <t>Podlaha Štěpán</t>
  </si>
  <si>
    <t>Rizvanovič Benjamin</t>
  </si>
  <si>
    <t>Švecová Anna</t>
  </si>
  <si>
    <t>CZSTR</t>
  </si>
  <si>
    <t>Kučerová Kateřina</t>
  </si>
  <si>
    <t>Plačková Barbora</t>
  </si>
  <si>
    <t>Harantová Alena</t>
  </si>
  <si>
    <t>Zavadilová Albína</t>
  </si>
  <si>
    <t>Papoušková Michaela</t>
  </si>
  <si>
    <t>Rozhoňová Markéta</t>
  </si>
  <si>
    <t>SKPCB</t>
  </si>
  <si>
    <t>Pelechová Eliška</t>
  </si>
  <si>
    <t>Jakešová Markéta</t>
  </si>
  <si>
    <t>CHYSKY</t>
  </si>
  <si>
    <t>Gurčík Tomáš</t>
  </si>
  <si>
    <t>Kováč Jiří</t>
  </si>
  <si>
    <t>Kováč Jůlius</t>
  </si>
  <si>
    <t>Kocourek Václav</t>
  </si>
  <si>
    <t>Veselý Michal</t>
  </si>
  <si>
    <t>Schwachová Nikola</t>
  </si>
  <si>
    <t>shodil překážku rukou</t>
  </si>
  <si>
    <t>DQ1</t>
  </si>
  <si>
    <t>Kovač Julius</t>
  </si>
  <si>
    <t>Chyšky</t>
  </si>
  <si>
    <t>800 m  čas  4.23,08</t>
  </si>
  <si>
    <t>čas nevzala tabulka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</si>
</sst>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21">
    <font>
      <sz val="10"/>
      <name val="Arial CE"/>
      <family val="0"/>
    </font>
    <font>
      <sz val="8"/>
      <name val="Arial CE"/>
      <family val="2"/>
    </font>
    <font>
      <b/>
      <i/>
      <sz val="1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10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11"/>
      <color indexed="18"/>
      <name val="Arial"/>
      <family val="2"/>
    </font>
    <font>
      <b/>
      <sz val="10"/>
      <color indexed="18"/>
      <name val="Arial CE"/>
      <family val="0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2" fontId="5" fillId="0" borderId="2" xfId="0" applyNumberFormat="1" applyFont="1" applyBorder="1" applyAlignment="1">
      <alignment horizontal="center" vertical="center" textRotation="90"/>
    </xf>
    <xf numFmtId="2" fontId="5" fillId="0" borderId="2" xfId="0" applyNumberFormat="1" applyFont="1" applyBorder="1" applyAlignment="1">
      <alignment horizontal="center" textRotation="90"/>
    </xf>
    <xf numFmtId="0" fontId="5" fillId="0" borderId="3" xfId="0" applyFont="1" applyBorder="1" applyAlignment="1">
      <alignment horizontal="center"/>
    </xf>
    <xf numFmtId="0" fontId="0" fillId="0" borderId="3" xfId="0" applyNumberFormat="1" applyBorder="1" applyAlignment="1">
      <alignment/>
    </xf>
    <xf numFmtId="0" fontId="6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164" fontId="0" fillId="0" borderId="3" xfId="0" applyNumberForma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/>
    </xf>
    <xf numFmtId="0" fontId="12" fillId="0" borderId="3" xfId="0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3" xfId="0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textRotation="90"/>
    </xf>
    <xf numFmtId="2" fontId="16" fillId="0" borderId="2" xfId="0" applyNumberFormat="1" applyFont="1" applyBorder="1" applyAlignment="1">
      <alignment horizontal="center" vertical="center" textRotation="90"/>
    </xf>
    <xf numFmtId="2" fontId="16" fillId="0" borderId="2" xfId="0" applyNumberFormat="1" applyFont="1" applyBorder="1" applyAlignment="1">
      <alignment horizontal="center" textRotation="90"/>
    </xf>
    <xf numFmtId="0" fontId="17" fillId="0" borderId="0" xfId="0" applyFont="1" applyAlignment="1">
      <alignment/>
    </xf>
    <xf numFmtId="2" fontId="15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2" fontId="16" fillId="0" borderId="10" xfId="0" applyNumberFormat="1" applyFont="1" applyBorder="1" applyAlignment="1">
      <alignment horizontal="center" vertical="center" textRotation="90"/>
    </xf>
    <xf numFmtId="2" fontId="16" fillId="0" borderId="11" xfId="0" applyNumberFormat="1" applyFont="1" applyBorder="1" applyAlignment="1">
      <alignment horizontal="center" vertical="center" textRotation="90"/>
    </xf>
    <xf numFmtId="0" fontId="18" fillId="0" borderId="3" xfId="0" applyNumberFormat="1" applyFont="1" applyBorder="1" applyAlignment="1">
      <alignment/>
    </xf>
    <xf numFmtId="0" fontId="7" fillId="2" borderId="4" xfId="0" applyNumberFormat="1" applyFont="1" applyFill="1" applyBorder="1" applyAlignment="1">
      <alignment/>
    </xf>
    <xf numFmtId="0" fontId="19" fillId="0" borderId="3" xfId="0" applyNumberFormat="1" applyFont="1" applyBorder="1" applyAlignment="1">
      <alignment/>
    </xf>
    <xf numFmtId="0" fontId="20" fillId="0" borderId="3" xfId="0" applyFont="1" applyBorder="1" applyAlignment="1">
      <alignment horizontal="left" vertical="center"/>
    </xf>
    <xf numFmtId="0" fontId="10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D10" sqref="D10"/>
    </sheetView>
  </sheetViews>
  <sheetFormatPr defaultColWidth="9.00390625" defaultRowHeight="12.75"/>
  <cols>
    <col min="1" max="2" width="4.00390625" style="0" customWidth="1"/>
    <col min="3" max="3" width="22.625" style="0" customWidth="1"/>
    <col min="4" max="4" width="10.125" style="0" customWidth="1"/>
    <col min="5" max="5" width="8.625" style="0" customWidth="1"/>
    <col min="6" max="9" width="5.75390625" style="0" customWidth="1"/>
    <col min="10" max="10" width="5.875" style="0" customWidth="1"/>
    <col min="11" max="14" width="5.75390625" style="0" customWidth="1"/>
    <col min="15" max="15" width="3.00390625" style="0" customWidth="1"/>
    <col min="16" max="20" width="5.75390625" style="0" customWidth="1"/>
  </cols>
  <sheetData>
    <row r="1" spans="1:20" ht="20.25">
      <c r="A1" s="1">
        <v>1</v>
      </c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2" t="s">
        <v>1</v>
      </c>
      <c r="S1" s="1"/>
      <c r="T1" s="1"/>
    </row>
    <row r="2" spans="1:20" ht="13.5" thickBot="1">
      <c r="A2" s="1"/>
      <c r="B2" s="3"/>
      <c r="C2" s="4"/>
      <c r="D2" s="5"/>
      <c r="E2" s="6"/>
      <c r="F2" s="3"/>
      <c r="G2" s="7"/>
      <c r="H2" s="1"/>
      <c r="I2" s="7"/>
      <c r="J2" s="1"/>
      <c r="K2" s="7"/>
      <c r="L2" s="1"/>
      <c r="M2" s="7"/>
      <c r="N2" s="1"/>
      <c r="O2" s="8"/>
      <c r="P2" s="7"/>
      <c r="Q2" s="1"/>
      <c r="R2" s="9"/>
      <c r="S2" s="1"/>
      <c r="T2" s="1"/>
    </row>
    <row r="3" spans="1:20" ht="60" customHeight="1" thickBo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3" t="s">
        <v>10</v>
      </c>
      <c r="J3" s="12" t="s">
        <v>9</v>
      </c>
      <c r="K3" s="13" t="s">
        <v>11</v>
      </c>
      <c r="L3" s="12" t="s">
        <v>9</v>
      </c>
      <c r="M3" s="13" t="s">
        <v>12</v>
      </c>
      <c r="N3" s="12" t="s">
        <v>9</v>
      </c>
      <c r="O3" s="93" t="s">
        <v>13</v>
      </c>
      <c r="P3" s="94"/>
      <c r="Q3" s="12" t="s">
        <v>9</v>
      </c>
      <c r="R3" s="14" t="s">
        <v>14</v>
      </c>
      <c r="S3" s="14" t="s">
        <v>15</v>
      </c>
      <c r="T3" s="14" t="s">
        <v>16</v>
      </c>
    </row>
    <row r="4" spans="1:20" s="59" customFormat="1" ht="15">
      <c r="A4" s="51">
        <v>1</v>
      </c>
      <c r="B4" s="52"/>
      <c r="C4" s="101" t="s">
        <v>89</v>
      </c>
      <c r="D4" s="82" t="s">
        <v>23</v>
      </c>
      <c r="E4" s="83" t="s">
        <v>87</v>
      </c>
      <c r="F4" s="53">
        <f aca="true" t="shared" si="0" ref="F4:F27">H4+J4+L4+N4+Q4</f>
        <v>1737</v>
      </c>
      <c r="G4" s="18">
        <v>12.18</v>
      </c>
      <c r="H4" s="54">
        <f aca="true" t="shared" si="1" ref="H4:H27">IF(G4&lt;&gt;0,INT(20.5173*(15.5-G4)^1.92),0)</f>
        <v>205</v>
      </c>
      <c r="I4" s="18">
        <v>65.53</v>
      </c>
      <c r="J4" s="54">
        <f aca="true" t="shared" si="2" ref="J4:J27">IF(I4&lt;&gt;0,INT(5.33*(I4-10)^1.1),0)</f>
        <v>442</v>
      </c>
      <c r="K4" s="18">
        <v>8.66</v>
      </c>
      <c r="L4" s="55">
        <f aca="true" t="shared" si="3" ref="L4:L27">IF(K4&lt;&gt;0,INT(58.015*(11.5-K4)^1.81),0)</f>
        <v>383</v>
      </c>
      <c r="M4" s="56">
        <v>454</v>
      </c>
      <c r="N4" s="54">
        <f aca="true" t="shared" si="4" ref="N4:N27">IF(M4&lt;&gt;0,INT(0.14354*(M4-220)^1.4),0)</f>
        <v>297</v>
      </c>
      <c r="O4" s="89">
        <v>2</v>
      </c>
      <c r="P4" s="90">
        <v>37.96</v>
      </c>
      <c r="Q4" s="57">
        <f aca="true" t="shared" si="5" ref="Q4:Q27">IF(O4+P4&lt;&gt;0,INT(0.13279*(235-((O4*60)+P4))^1.85),0)</f>
        <v>410</v>
      </c>
      <c r="R4" s="58">
        <v>0.9</v>
      </c>
      <c r="S4" s="58">
        <v>0.6</v>
      </c>
      <c r="T4" s="58"/>
    </row>
    <row r="5" spans="1:20" s="59" customFormat="1" ht="15">
      <c r="A5" s="51">
        <v>2</v>
      </c>
      <c r="B5" s="52"/>
      <c r="C5" s="97" t="s">
        <v>74</v>
      </c>
      <c r="D5" s="69" t="s">
        <v>23</v>
      </c>
      <c r="E5" s="72" t="s">
        <v>71</v>
      </c>
      <c r="F5" s="53">
        <f t="shared" si="0"/>
        <v>1692</v>
      </c>
      <c r="G5" s="18">
        <v>11.55</v>
      </c>
      <c r="H5" s="54">
        <f t="shared" si="1"/>
        <v>286</v>
      </c>
      <c r="I5" s="18">
        <v>39.89</v>
      </c>
      <c r="J5" s="54">
        <f t="shared" si="2"/>
        <v>223</v>
      </c>
      <c r="K5" s="18">
        <v>8.16</v>
      </c>
      <c r="L5" s="55">
        <f t="shared" si="3"/>
        <v>514</v>
      </c>
      <c r="M5" s="56">
        <v>450</v>
      </c>
      <c r="N5" s="54">
        <f t="shared" si="4"/>
        <v>290</v>
      </c>
      <c r="O5" s="89">
        <v>2</v>
      </c>
      <c r="P5" s="90">
        <v>41.22</v>
      </c>
      <c r="Q5" s="57">
        <f t="shared" si="5"/>
        <v>379</v>
      </c>
      <c r="R5" s="58">
        <v>0.2</v>
      </c>
      <c r="S5" s="58">
        <v>-1</v>
      </c>
      <c r="T5" s="58"/>
    </row>
    <row r="6" spans="1:20" s="59" customFormat="1" ht="15">
      <c r="A6" s="51">
        <v>3</v>
      </c>
      <c r="B6" s="52"/>
      <c r="C6" s="97" t="s">
        <v>75</v>
      </c>
      <c r="D6" s="69" t="s">
        <v>21</v>
      </c>
      <c r="E6" s="72" t="s">
        <v>71</v>
      </c>
      <c r="F6" s="53">
        <f t="shared" si="0"/>
        <v>1681</v>
      </c>
      <c r="G6" s="18">
        <v>11.73</v>
      </c>
      <c r="H6" s="54">
        <f t="shared" si="1"/>
        <v>262</v>
      </c>
      <c r="I6" s="18">
        <v>67.88</v>
      </c>
      <c r="J6" s="54">
        <f t="shared" si="2"/>
        <v>462</v>
      </c>
      <c r="K6" s="18">
        <v>9.14</v>
      </c>
      <c r="L6" s="55">
        <f t="shared" si="3"/>
        <v>274</v>
      </c>
      <c r="M6" s="56">
        <v>395</v>
      </c>
      <c r="N6" s="54">
        <f t="shared" si="4"/>
        <v>198</v>
      </c>
      <c r="O6" s="89">
        <v>2</v>
      </c>
      <c r="P6" s="90">
        <v>30.64</v>
      </c>
      <c r="Q6" s="57">
        <f t="shared" si="5"/>
        <v>485</v>
      </c>
      <c r="R6" s="58">
        <v>0.6</v>
      </c>
      <c r="S6" s="58">
        <v>-1</v>
      </c>
      <c r="T6" s="58"/>
    </row>
    <row r="7" spans="1:20" s="59" customFormat="1" ht="15">
      <c r="A7" s="51">
        <v>4</v>
      </c>
      <c r="B7" s="51"/>
      <c r="C7" s="68" t="s">
        <v>62</v>
      </c>
      <c r="D7" s="69" t="s">
        <v>21</v>
      </c>
      <c r="E7" s="70" t="s">
        <v>61</v>
      </c>
      <c r="F7" s="54">
        <f t="shared" si="0"/>
        <v>1365</v>
      </c>
      <c r="G7" s="18">
        <v>11.62</v>
      </c>
      <c r="H7" s="54">
        <f t="shared" si="1"/>
        <v>277</v>
      </c>
      <c r="I7" s="18">
        <v>44.07</v>
      </c>
      <c r="J7" s="54">
        <f t="shared" si="2"/>
        <v>258</v>
      </c>
      <c r="K7" s="18">
        <v>9.14</v>
      </c>
      <c r="L7" s="55">
        <f t="shared" si="3"/>
        <v>274</v>
      </c>
      <c r="M7" s="56">
        <v>422</v>
      </c>
      <c r="N7" s="54">
        <f t="shared" si="4"/>
        <v>242</v>
      </c>
      <c r="O7" s="89">
        <v>2</v>
      </c>
      <c r="P7" s="90">
        <v>48.28</v>
      </c>
      <c r="Q7" s="57">
        <f t="shared" si="5"/>
        <v>314</v>
      </c>
      <c r="R7" s="58">
        <v>0.7</v>
      </c>
      <c r="S7" s="58">
        <v>0.6</v>
      </c>
      <c r="T7" s="58"/>
    </row>
    <row r="8" spans="1:20" s="59" customFormat="1" ht="15">
      <c r="A8" s="51">
        <v>5</v>
      </c>
      <c r="B8" s="51"/>
      <c r="C8" s="62" t="s">
        <v>54</v>
      </c>
      <c r="D8" s="63" t="s">
        <v>21</v>
      </c>
      <c r="E8" s="64" t="s">
        <v>43</v>
      </c>
      <c r="F8" s="54">
        <f t="shared" si="0"/>
        <v>1172</v>
      </c>
      <c r="G8" s="18">
        <v>11.92</v>
      </c>
      <c r="H8" s="54">
        <f t="shared" si="1"/>
        <v>237</v>
      </c>
      <c r="I8" s="18">
        <v>32.28</v>
      </c>
      <c r="J8" s="54">
        <f t="shared" si="2"/>
        <v>161</v>
      </c>
      <c r="K8" s="18">
        <v>9.32</v>
      </c>
      <c r="L8" s="55">
        <f t="shared" si="3"/>
        <v>237</v>
      </c>
      <c r="M8" s="56">
        <v>391</v>
      </c>
      <c r="N8" s="54">
        <f t="shared" si="4"/>
        <v>191</v>
      </c>
      <c r="O8" s="89">
        <v>2</v>
      </c>
      <c r="P8" s="90">
        <v>44.74</v>
      </c>
      <c r="Q8" s="57">
        <f t="shared" si="5"/>
        <v>346</v>
      </c>
      <c r="R8" s="58">
        <v>1</v>
      </c>
      <c r="S8" s="58">
        <v>-1.5</v>
      </c>
      <c r="T8" s="58"/>
    </row>
    <row r="9" spans="1:20" s="59" customFormat="1" ht="15">
      <c r="A9" s="51">
        <v>6</v>
      </c>
      <c r="B9" s="51"/>
      <c r="C9" s="68" t="s">
        <v>29</v>
      </c>
      <c r="D9" s="69" t="s">
        <v>30</v>
      </c>
      <c r="E9" s="71" t="s">
        <v>39</v>
      </c>
      <c r="F9" s="54">
        <f t="shared" si="0"/>
        <v>1107</v>
      </c>
      <c r="G9" s="18">
        <v>12.68</v>
      </c>
      <c r="H9" s="54">
        <f t="shared" si="1"/>
        <v>150</v>
      </c>
      <c r="I9" s="18">
        <v>38.8</v>
      </c>
      <c r="J9" s="54">
        <f t="shared" si="2"/>
        <v>214</v>
      </c>
      <c r="K9" s="18">
        <v>9.52</v>
      </c>
      <c r="L9" s="55">
        <f t="shared" si="3"/>
        <v>199</v>
      </c>
      <c r="M9" s="56">
        <v>392</v>
      </c>
      <c r="N9" s="54">
        <f t="shared" si="4"/>
        <v>193</v>
      </c>
      <c r="O9" s="89">
        <v>2</v>
      </c>
      <c r="P9" s="90">
        <v>44.16</v>
      </c>
      <c r="Q9" s="57">
        <f t="shared" si="5"/>
        <v>351</v>
      </c>
      <c r="R9" s="58">
        <v>0.2</v>
      </c>
      <c r="S9" s="58">
        <v>-1</v>
      </c>
      <c r="T9" s="58"/>
    </row>
    <row r="10" spans="1:20" s="59" customFormat="1" ht="15">
      <c r="A10" s="51">
        <v>7</v>
      </c>
      <c r="B10" s="51"/>
      <c r="C10" s="68" t="s">
        <v>28</v>
      </c>
      <c r="D10" s="69" t="s">
        <v>21</v>
      </c>
      <c r="E10" s="71" t="s">
        <v>39</v>
      </c>
      <c r="F10" s="54">
        <f t="shared" si="0"/>
        <v>989</v>
      </c>
      <c r="G10" s="18">
        <v>12.92</v>
      </c>
      <c r="H10" s="54">
        <f t="shared" si="1"/>
        <v>126</v>
      </c>
      <c r="I10" s="18">
        <v>36.51</v>
      </c>
      <c r="J10" s="54">
        <f t="shared" si="2"/>
        <v>196</v>
      </c>
      <c r="K10" s="18">
        <v>9.67</v>
      </c>
      <c r="L10" s="55">
        <f t="shared" si="3"/>
        <v>173</v>
      </c>
      <c r="M10" s="56">
        <v>386</v>
      </c>
      <c r="N10" s="54">
        <f t="shared" si="4"/>
        <v>184</v>
      </c>
      <c r="O10" s="89">
        <v>2</v>
      </c>
      <c r="P10" s="90">
        <v>48.72</v>
      </c>
      <c r="Q10" s="57">
        <f t="shared" si="5"/>
        <v>310</v>
      </c>
      <c r="R10" s="58">
        <v>1.1</v>
      </c>
      <c r="S10" s="58">
        <v>0.5</v>
      </c>
      <c r="T10" s="58"/>
    </row>
    <row r="11" spans="1:20" s="59" customFormat="1" ht="15">
      <c r="A11" s="51">
        <v>8</v>
      </c>
      <c r="B11" s="51"/>
      <c r="C11" s="65" t="s">
        <v>88</v>
      </c>
      <c r="D11" s="66" t="s">
        <v>23</v>
      </c>
      <c r="E11" s="67" t="s">
        <v>71</v>
      </c>
      <c r="F11" s="54">
        <f t="shared" si="0"/>
        <v>894</v>
      </c>
      <c r="G11" s="18">
        <v>12.62</v>
      </c>
      <c r="H11" s="54">
        <f t="shared" si="1"/>
        <v>156</v>
      </c>
      <c r="I11" s="18">
        <v>46</v>
      </c>
      <c r="J11" s="54">
        <f t="shared" si="2"/>
        <v>274</v>
      </c>
      <c r="K11" s="18">
        <v>9.65</v>
      </c>
      <c r="L11" s="55">
        <f t="shared" si="3"/>
        <v>176</v>
      </c>
      <c r="M11" s="56">
        <v>355</v>
      </c>
      <c r="N11" s="54">
        <f t="shared" si="4"/>
        <v>137</v>
      </c>
      <c r="O11" s="89">
        <v>3</v>
      </c>
      <c r="P11" s="90">
        <v>10.08</v>
      </c>
      <c r="Q11" s="57">
        <f t="shared" si="5"/>
        <v>151</v>
      </c>
      <c r="R11" s="58">
        <v>1.1</v>
      </c>
      <c r="S11" s="58">
        <v>0.5</v>
      </c>
      <c r="T11" s="58"/>
    </row>
    <row r="12" spans="1:20" s="59" customFormat="1" ht="15">
      <c r="A12" s="51">
        <v>9</v>
      </c>
      <c r="B12" s="51"/>
      <c r="C12" s="68" t="s">
        <v>64</v>
      </c>
      <c r="D12" s="69" t="s">
        <v>21</v>
      </c>
      <c r="E12" s="70" t="s">
        <v>61</v>
      </c>
      <c r="F12" s="54">
        <f t="shared" si="0"/>
        <v>887</v>
      </c>
      <c r="G12" s="18">
        <v>13.34</v>
      </c>
      <c r="H12" s="54">
        <f t="shared" si="1"/>
        <v>90</v>
      </c>
      <c r="I12" s="18">
        <v>34.84</v>
      </c>
      <c r="J12" s="54">
        <f t="shared" si="2"/>
        <v>182</v>
      </c>
      <c r="K12" s="18">
        <v>9.66</v>
      </c>
      <c r="L12" s="55">
        <f t="shared" si="3"/>
        <v>174</v>
      </c>
      <c r="M12" s="56">
        <v>379</v>
      </c>
      <c r="N12" s="54">
        <f t="shared" si="4"/>
        <v>173</v>
      </c>
      <c r="O12" s="89">
        <v>2</v>
      </c>
      <c r="P12" s="90">
        <v>53.74</v>
      </c>
      <c r="Q12" s="57">
        <f t="shared" si="5"/>
        <v>268</v>
      </c>
      <c r="R12" s="58">
        <v>0.9</v>
      </c>
      <c r="S12" s="58">
        <v>0.6</v>
      </c>
      <c r="T12" s="58"/>
    </row>
    <row r="13" spans="1:20" s="59" customFormat="1" ht="15">
      <c r="A13" s="51">
        <v>10</v>
      </c>
      <c r="B13" s="51"/>
      <c r="C13" s="68" t="s">
        <v>68</v>
      </c>
      <c r="D13" s="69" t="s">
        <v>21</v>
      </c>
      <c r="E13" s="72" t="s">
        <v>66</v>
      </c>
      <c r="F13" s="54">
        <f t="shared" si="0"/>
        <v>860</v>
      </c>
      <c r="G13" s="18">
        <v>13.41</v>
      </c>
      <c r="H13" s="54">
        <f t="shared" si="1"/>
        <v>84</v>
      </c>
      <c r="I13" s="18">
        <v>44.87</v>
      </c>
      <c r="J13" s="54">
        <f t="shared" si="2"/>
        <v>265</v>
      </c>
      <c r="K13" s="18">
        <v>9.12</v>
      </c>
      <c r="L13" s="55">
        <f t="shared" si="3"/>
        <v>278</v>
      </c>
      <c r="M13" s="56">
        <v>354</v>
      </c>
      <c r="N13" s="54">
        <f t="shared" si="4"/>
        <v>136</v>
      </c>
      <c r="O13" s="89">
        <v>3</v>
      </c>
      <c r="P13" s="90">
        <v>19.5</v>
      </c>
      <c r="Q13" s="57">
        <f t="shared" si="5"/>
        <v>97</v>
      </c>
      <c r="R13" s="58">
        <v>0.6</v>
      </c>
      <c r="S13" s="58">
        <v>-1.5</v>
      </c>
      <c r="T13" s="58"/>
    </row>
    <row r="14" spans="1:20" s="59" customFormat="1" ht="15">
      <c r="A14" s="51">
        <v>11</v>
      </c>
      <c r="B14" s="51"/>
      <c r="C14" s="73" t="s">
        <v>18</v>
      </c>
      <c r="D14" s="61" t="s">
        <v>21</v>
      </c>
      <c r="E14" s="61" t="s">
        <v>17</v>
      </c>
      <c r="F14" s="54">
        <f t="shared" si="0"/>
        <v>841</v>
      </c>
      <c r="G14" s="18">
        <v>12.26</v>
      </c>
      <c r="H14" s="54">
        <f t="shared" si="1"/>
        <v>196</v>
      </c>
      <c r="I14" s="18">
        <v>38.54</v>
      </c>
      <c r="J14" s="54">
        <f t="shared" si="2"/>
        <v>212</v>
      </c>
      <c r="K14" s="18">
        <v>9.74</v>
      </c>
      <c r="L14" s="55">
        <f t="shared" si="3"/>
        <v>161</v>
      </c>
      <c r="M14" s="56">
        <v>339</v>
      </c>
      <c r="N14" s="54">
        <f t="shared" si="4"/>
        <v>115</v>
      </c>
      <c r="O14" s="89">
        <v>3</v>
      </c>
      <c r="P14" s="90">
        <v>9.1</v>
      </c>
      <c r="Q14" s="57">
        <f t="shared" si="5"/>
        <v>157</v>
      </c>
      <c r="R14" s="58">
        <v>1</v>
      </c>
      <c r="S14" s="58">
        <v>-1.5</v>
      </c>
      <c r="T14" s="58"/>
    </row>
    <row r="15" spans="1:20" s="59" customFormat="1" ht="15">
      <c r="A15" s="51">
        <v>12</v>
      </c>
      <c r="B15" s="51"/>
      <c r="C15" s="68" t="s">
        <v>67</v>
      </c>
      <c r="D15" s="69" t="s">
        <v>21</v>
      </c>
      <c r="E15" s="72" t="s">
        <v>66</v>
      </c>
      <c r="F15" s="54">
        <f t="shared" si="0"/>
        <v>831</v>
      </c>
      <c r="G15" s="18">
        <v>11.87</v>
      </c>
      <c r="H15" s="54">
        <f t="shared" si="1"/>
        <v>243</v>
      </c>
      <c r="I15" s="18">
        <v>37.56</v>
      </c>
      <c r="J15" s="54">
        <f t="shared" si="2"/>
        <v>204</v>
      </c>
      <c r="K15" s="18">
        <v>9.76</v>
      </c>
      <c r="L15" s="55">
        <f t="shared" si="3"/>
        <v>158</v>
      </c>
      <c r="M15" s="56">
        <v>355</v>
      </c>
      <c r="N15" s="54">
        <f t="shared" si="4"/>
        <v>137</v>
      </c>
      <c r="O15" s="89">
        <v>3</v>
      </c>
      <c r="P15" s="90">
        <v>21.22</v>
      </c>
      <c r="Q15" s="57">
        <f t="shared" si="5"/>
        <v>89</v>
      </c>
      <c r="R15" s="58">
        <v>0.6</v>
      </c>
      <c r="S15" s="58">
        <v>-1</v>
      </c>
      <c r="T15" s="58"/>
    </row>
    <row r="16" spans="1:20" s="59" customFormat="1" ht="15">
      <c r="A16" s="51">
        <v>13</v>
      </c>
      <c r="B16" s="51"/>
      <c r="C16" s="62" t="s">
        <v>55</v>
      </c>
      <c r="D16" s="63" t="s">
        <v>30</v>
      </c>
      <c r="E16" s="64" t="s">
        <v>43</v>
      </c>
      <c r="F16" s="54">
        <f t="shared" si="0"/>
        <v>825</v>
      </c>
      <c r="G16" s="18">
        <v>14.4</v>
      </c>
      <c r="H16" s="54">
        <f t="shared" si="1"/>
        <v>24</v>
      </c>
      <c r="I16" s="18">
        <v>45.84</v>
      </c>
      <c r="J16" s="54">
        <f t="shared" si="2"/>
        <v>273</v>
      </c>
      <c r="K16" s="18">
        <v>9.03</v>
      </c>
      <c r="L16" s="55">
        <f t="shared" si="3"/>
        <v>298</v>
      </c>
      <c r="M16" s="56">
        <v>415</v>
      </c>
      <c r="N16" s="54">
        <f t="shared" si="4"/>
        <v>230</v>
      </c>
      <c r="O16" s="89">
        <v>0</v>
      </c>
      <c r="P16" s="90"/>
      <c r="Q16" s="57">
        <f t="shared" si="5"/>
        <v>0</v>
      </c>
      <c r="R16" s="58">
        <v>1.1</v>
      </c>
      <c r="S16" s="58">
        <v>0.5</v>
      </c>
      <c r="T16" s="58"/>
    </row>
    <row r="17" spans="1:20" s="59" customFormat="1" ht="15">
      <c r="A17" s="51">
        <v>14</v>
      </c>
      <c r="B17" s="51"/>
      <c r="C17" s="65" t="s">
        <v>90</v>
      </c>
      <c r="D17" s="66" t="s">
        <v>21</v>
      </c>
      <c r="E17" s="67" t="s">
        <v>87</v>
      </c>
      <c r="F17" s="54">
        <f t="shared" si="0"/>
        <v>804</v>
      </c>
      <c r="G17" s="18">
        <v>13.29</v>
      </c>
      <c r="H17" s="54">
        <f t="shared" si="1"/>
        <v>94</v>
      </c>
      <c r="I17" s="18">
        <v>49.49</v>
      </c>
      <c r="J17" s="54">
        <f t="shared" si="2"/>
        <v>303</v>
      </c>
      <c r="K17" s="18">
        <v>9.44</v>
      </c>
      <c r="L17" s="55">
        <f t="shared" si="3"/>
        <v>214</v>
      </c>
      <c r="M17" s="56">
        <v>392</v>
      </c>
      <c r="N17" s="54">
        <f t="shared" si="4"/>
        <v>193</v>
      </c>
      <c r="O17" s="89">
        <v>0</v>
      </c>
      <c r="P17" s="90">
        <v>0</v>
      </c>
      <c r="Q17" s="57">
        <f t="shared" si="5"/>
        <v>0</v>
      </c>
      <c r="R17" s="58">
        <v>0.9</v>
      </c>
      <c r="S17" s="58">
        <v>0.6</v>
      </c>
      <c r="T17" s="58"/>
    </row>
    <row r="18" spans="1:20" s="59" customFormat="1" ht="15">
      <c r="A18" s="51">
        <v>15</v>
      </c>
      <c r="B18" s="51"/>
      <c r="C18" s="68" t="s">
        <v>63</v>
      </c>
      <c r="D18" s="69" t="s">
        <v>30</v>
      </c>
      <c r="E18" s="70" t="s">
        <v>61</v>
      </c>
      <c r="F18" s="54">
        <f t="shared" si="0"/>
        <v>783</v>
      </c>
      <c r="G18" s="18">
        <v>13.92</v>
      </c>
      <c r="H18" s="54">
        <f t="shared" si="1"/>
        <v>49</v>
      </c>
      <c r="I18" s="18">
        <v>29.14</v>
      </c>
      <c r="J18" s="54">
        <f t="shared" si="2"/>
        <v>137</v>
      </c>
      <c r="K18" s="18">
        <v>9.48</v>
      </c>
      <c r="L18" s="55">
        <f t="shared" si="3"/>
        <v>207</v>
      </c>
      <c r="M18" s="56">
        <v>336</v>
      </c>
      <c r="N18" s="54">
        <f t="shared" si="4"/>
        <v>111</v>
      </c>
      <c r="O18" s="89">
        <v>2</v>
      </c>
      <c r="P18" s="90">
        <v>52.38</v>
      </c>
      <c r="Q18" s="57">
        <f t="shared" si="5"/>
        <v>279</v>
      </c>
      <c r="R18" s="58">
        <v>0.2</v>
      </c>
      <c r="S18" s="58">
        <v>-1</v>
      </c>
      <c r="T18" s="58"/>
    </row>
    <row r="19" spans="1:20" s="59" customFormat="1" ht="15">
      <c r="A19" s="51">
        <v>16</v>
      </c>
      <c r="B19" s="51"/>
      <c r="C19" s="60" t="s">
        <v>26</v>
      </c>
      <c r="D19" s="61" t="s">
        <v>23</v>
      </c>
      <c r="E19" s="61" t="s">
        <v>17</v>
      </c>
      <c r="F19" s="54">
        <f t="shared" si="0"/>
        <v>709</v>
      </c>
      <c r="G19" s="18">
        <v>12.72</v>
      </c>
      <c r="H19" s="54">
        <f t="shared" si="1"/>
        <v>146</v>
      </c>
      <c r="I19" s="18">
        <v>28.82</v>
      </c>
      <c r="J19" s="54">
        <f t="shared" si="2"/>
        <v>134</v>
      </c>
      <c r="K19" s="18">
        <v>10.41</v>
      </c>
      <c r="L19" s="55">
        <f t="shared" si="3"/>
        <v>67</v>
      </c>
      <c r="M19" s="56">
        <v>302</v>
      </c>
      <c r="N19" s="54">
        <f t="shared" si="4"/>
        <v>68</v>
      </c>
      <c r="O19" s="89">
        <v>2</v>
      </c>
      <c r="P19" s="90">
        <v>50.65</v>
      </c>
      <c r="Q19" s="57">
        <f t="shared" si="5"/>
        <v>294</v>
      </c>
      <c r="R19" s="58">
        <v>1.1</v>
      </c>
      <c r="S19" s="58">
        <v>0.5</v>
      </c>
      <c r="T19" s="58"/>
    </row>
    <row r="20" spans="1:20" s="59" customFormat="1" ht="15">
      <c r="A20" s="51">
        <v>17</v>
      </c>
      <c r="B20" s="51"/>
      <c r="C20" s="68" t="s">
        <v>27</v>
      </c>
      <c r="D20" s="69" t="s">
        <v>23</v>
      </c>
      <c r="E20" s="71" t="s">
        <v>39</v>
      </c>
      <c r="F20" s="54">
        <f t="shared" si="0"/>
        <v>657</v>
      </c>
      <c r="G20" s="18">
        <v>13.63</v>
      </c>
      <c r="H20" s="54">
        <f t="shared" si="1"/>
        <v>68</v>
      </c>
      <c r="I20" s="18">
        <v>43.99</v>
      </c>
      <c r="J20" s="54">
        <f t="shared" si="2"/>
        <v>257</v>
      </c>
      <c r="K20" s="18">
        <v>10.16</v>
      </c>
      <c r="L20" s="55">
        <f t="shared" si="3"/>
        <v>98</v>
      </c>
      <c r="M20" s="56">
        <v>270</v>
      </c>
      <c r="N20" s="54">
        <f t="shared" si="4"/>
        <v>34</v>
      </c>
      <c r="O20" s="89">
        <v>3</v>
      </c>
      <c r="P20" s="90">
        <v>2.78</v>
      </c>
      <c r="Q20" s="57">
        <f t="shared" si="5"/>
        <v>200</v>
      </c>
      <c r="R20" s="58">
        <v>0.6</v>
      </c>
      <c r="S20" s="58">
        <v>-1.5</v>
      </c>
      <c r="T20" s="58"/>
    </row>
    <row r="21" spans="1:20" s="59" customFormat="1" ht="15">
      <c r="A21" s="51">
        <v>18</v>
      </c>
      <c r="B21" s="51"/>
      <c r="C21" s="68" t="s">
        <v>69</v>
      </c>
      <c r="D21" s="69" t="s">
        <v>30</v>
      </c>
      <c r="E21" s="72" t="s">
        <v>66</v>
      </c>
      <c r="F21" s="54">
        <f t="shared" si="0"/>
        <v>653</v>
      </c>
      <c r="G21" s="18">
        <v>13.73</v>
      </c>
      <c r="H21" s="54">
        <f t="shared" si="1"/>
        <v>61</v>
      </c>
      <c r="I21" s="18">
        <v>30.82</v>
      </c>
      <c r="J21" s="54">
        <f t="shared" si="2"/>
        <v>150</v>
      </c>
      <c r="K21" s="18">
        <v>10.16</v>
      </c>
      <c r="L21" s="55">
        <f t="shared" si="3"/>
        <v>98</v>
      </c>
      <c r="M21" s="56">
        <v>328</v>
      </c>
      <c r="N21" s="54">
        <f t="shared" si="4"/>
        <v>100</v>
      </c>
      <c r="O21" s="89">
        <v>2</v>
      </c>
      <c r="P21" s="90">
        <v>56.84</v>
      </c>
      <c r="Q21" s="57">
        <f t="shared" si="5"/>
        <v>244</v>
      </c>
      <c r="R21" s="58">
        <v>0.2</v>
      </c>
      <c r="S21" s="58">
        <v>-1</v>
      </c>
      <c r="T21" s="58"/>
    </row>
    <row r="22" spans="1:20" s="59" customFormat="1" ht="15">
      <c r="A22" s="51">
        <v>19</v>
      </c>
      <c r="B22" s="51"/>
      <c r="C22" s="65" t="s">
        <v>91</v>
      </c>
      <c r="D22" s="66" t="s">
        <v>30</v>
      </c>
      <c r="E22" s="67" t="s">
        <v>84</v>
      </c>
      <c r="F22" s="54">
        <f t="shared" si="0"/>
        <v>646</v>
      </c>
      <c r="G22" s="18">
        <v>13.6</v>
      </c>
      <c r="H22" s="54">
        <f t="shared" si="1"/>
        <v>70</v>
      </c>
      <c r="I22" s="18">
        <v>34.56</v>
      </c>
      <c r="J22" s="54">
        <f t="shared" si="2"/>
        <v>180</v>
      </c>
      <c r="K22" s="18">
        <v>10.16</v>
      </c>
      <c r="L22" s="55">
        <f t="shared" si="3"/>
        <v>98</v>
      </c>
      <c r="M22" s="56">
        <v>334</v>
      </c>
      <c r="N22" s="54">
        <f t="shared" si="4"/>
        <v>108</v>
      </c>
      <c r="O22" s="89">
        <v>3</v>
      </c>
      <c r="P22" s="90">
        <v>4.14</v>
      </c>
      <c r="Q22" s="57">
        <f t="shared" si="5"/>
        <v>190</v>
      </c>
      <c r="R22" s="58">
        <v>0.7</v>
      </c>
      <c r="S22" s="58">
        <v>0.6</v>
      </c>
      <c r="T22" s="58"/>
    </row>
    <row r="23" spans="1:20" s="59" customFormat="1" ht="15">
      <c r="A23" s="51">
        <v>20</v>
      </c>
      <c r="B23" s="51"/>
      <c r="C23" s="62" t="s">
        <v>53</v>
      </c>
      <c r="D23" s="63" t="s">
        <v>21</v>
      </c>
      <c r="E23" s="64" t="s">
        <v>43</v>
      </c>
      <c r="F23" s="54">
        <f t="shared" si="0"/>
        <v>490</v>
      </c>
      <c r="G23" s="18">
        <v>12.68</v>
      </c>
      <c r="H23" s="54">
        <f t="shared" si="1"/>
        <v>150</v>
      </c>
      <c r="I23" s="18">
        <v>32.1</v>
      </c>
      <c r="J23" s="54">
        <f t="shared" si="2"/>
        <v>160</v>
      </c>
      <c r="K23" s="18">
        <v>9.63</v>
      </c>
      <c r="L23" s="55">
        <f t="shared" si="3"/>
        <v>180</v>
      </c>
      <c r="M23" s="56">
        <v>0</v>
      </c>
      <c r="N23" s="54">
        <f t="shared" si="4"/>
        <v>0</v>
      </c>
      <c r="O23" s="89">
        <v>0</v>
      </c>
      <c r="P23" s="90"/>
      <c r="Q23" s="57">
        <f t="shared" si="5"/>
        <v>0</v>
      </c>
      <c r="R23" s="58">
        <v>0.7</v>
      </c>
      <c r="S23" s="58">
        <v>0.5</v>
      </c>
      <c r="T23" s="58"/>
    </row>
    <row r="24" spans="1:20" s="59" customFormat="1" ht="15">
      <c r="A24" s="51">
        <v>21</v>
      </c>
      <c r="B24" s="51"/>
      <c r="C24" s="68" t="s">
        <v>31</v>
      </c>
      <c r="D24" s="69" t="s">
        <v>30</v>
      </c>
      <c r="E24" s="71" t="s">
        <v>39</v>
      </c>
      <c r="F24" s="54">
        <f t="shared" si="0"/>
        <v>430</v>
      </c>
      <c r="G24" s="18">
        <v>14.36</v>
      </c>
      <c r="H24" s="54">
        <f t="shared" si="1"/>
        <v>26</v>
      </c>
      <c r="I24" s="18">
        <v>18.26</v>
      </c>
      <c r="J24" s="54">
        <f t="shared" si="2"/>
        <v>54</v>
      </c>
      <c r="K24" s="18">
        <v>10.08</v>
      </c>
      <c r="L24" s="55">
        <f t="shared" si="3"/>
        <v>109</v>
      </c>
      <c r="M24" s="56">
        <v>324</v>
      </c>
      <c r="N24" s="54">
        <f t="shared" si="4"/>
        <v>95</v>
      </c>
      <c r="O24" s="87">
        <v>3</v>
      </c>
      <c r="P24" s="88">
        <v>10.9</v>
      </c>
      <c r="Q24" s="57">
        <f t="shared" si="5"/>
        <v>146</v>
      </c>
      <c r="R24" s="58">
        <v>0.9</v>
      </c>
      <c r="S24" s="58">
        <v>0.6</v>
      </c>
      <c r="T24" s="58"/>
    </row>
    <row r="25" spans="1:20" s="59" customFormat="1" ht="15">
      <c r="A25" s="51">
        <v>22</v>
      </c>
      <c r="B25" s="51"/>
      <c r="C25" s="62" t="s">
        <v>57</v>
      </c>
      <c r="D25" s="63" t="s">
        <v>21</v>
      </c>
      <c r="E25" s="64" t="s">
        <v>43</v>
      </c>
      <c r="F25" s="54">
        <f t="shared" si="0"/>
        <v>407</v>
      </c>
      <c r="G25" s="18">
        <v>13.94</v>
      </c>
      <c r="H25" s="54">
        <f t="shared" si="1"/>
        <v>48</v>
      </c>
      <c r="I25" s="18">
        <v>31.13</v>
      </c>
      <c r="J25" s="54">
        <f t="shared" si="2"/>
        <v>152</v>
      </c>
      <c r="K25" s="18">
        <v>10.27</v>
      </c>
      <c r="L25" s="55">
        <f t="shared" si="3"/>
        <v>84</v>
      </c>
      <c r="M25" s="56">
        <v>345</v>
      </c>
      <c r="N25" s="54">
        <f t="shared" si="4"/>
        <v>123</v>
      </c>
      <c r="O25" s="87">
        <v>0</v>
      </c>
      <c r="P25" s="88"/>
      <c r="Q25" s="57">
        <f t="shared" si="5"/>
        <v>0</v>
      </c>
      <c r="R25" s="58">
        <v>1</v>
      </c>
      <c r="S25" s="58">
        <v>-1.5</v>
      </c>
      <c r="T25" s="58"/>
    </row>
    <row r="26" spans="1:20" s="59" customFormat="1" ht="15">
      <c r="A26" s="51">
        <v>23</v>
      </c>
      <c r="B26" s="51"/>
      <c r="C26" s="62" t="s">
        <v>56</v>
      </c>
      <c r="D26" s="63" t="s">
        <v>21</v>
      </c>
      <c r="E26" s="64" t="s">
        <v>43</v>
      </c>
      <c r="F26" s="54">
        <f t="shared" si="0"/>
        <v>385</v>
      </c>
      <c r="G26" s="81">
        <v>15.36</v>
      </c>
      <c r="H26" s="54">
        <f t="shared" si="1"/>
        <v>0</v>
      </c>
      <c r="I26" s="18">
        <v>42.82</v>
      </c>
      <c r="J26" s="54">
        <f t="shared" si="2"/>
        <v>248</v>
      </c>
      <c r="K26" s="18">
        <v>10.3</v>
      </c>
      <c r="L26" s="55">
        <f t="shared" si="3"/>
        <v>80</v>
      </c>
      <c r="M26" s="56">
        <v>292</v>
      </c>
      <c r="N26" s="54">
        <f t="shared" si="4"/>
        <v>57</v>
      </c>
      <c r="O26" s="89">
        <v>0</v>
      </c>
      <c r="P26" s="90"/>
      <c r="Q26" s="57">
        <f t="shared" si="5"/>
        <v>0</v>
      </c>
      <c r="R26" s="58">
        <v>0.7</v>
      </c>
      <c r="S26" s="58">
        <v>0.5</v>
      </c>
      <c r="T26" s="58"/>
    </row>
    <row r="27" spans="1:20" s="59" customFormat="1" ht="15">
      <c r="A27" s="51">
        <v>24</v>
      </c>
      <c r="B27" s="51"/>
      <c r="C27" s="65" t="s">
        <v>92</v>
      </c>
      <c r="D27" s="66" t="s">
        <v>30</v>
      </c>
      <c r="E27" s="67" t="s">
        <v>84</v>
      </c>
      <c r="F27" s="54">
        <f t="shared" si="0"/>
        <v>346</v>
      </c>
      <c r="G27" s="18">
        <v>14.42</v>
      </c>
      <c r="H27" s="54">
        <f t="shared" si="1"/>
        <v>23</v>
      </c>
      <c r="I27" s="18">
        <v>22.97</v>
      </c>
      <c r="J27" s="54">
        <f t="shared" si="2"/>
        <v>89</v>
      </c>
      <c r="K27" s="18">
        <v>9.84</v>
      </c>
      <c r="L27" s="55">
        <f t="shared" si="3"/>
        <v>145</v>
      </c>
      <c r="M27" s="56">
        <v>319</v>
      </c>
      <c r="N27" s="54">
        <f t="shared" si="4"/>
        <v>89</v>
      </c>
      <c r="O27" s="89">
        <v>0</v>
      </c>
      <c r="P27" s="90"/>
      <c r="Q27" s="57">
        <f t="shared" si="5"/>
        <v>0</v>
      </c>
      <c r="R27" s="58">
        <v>1</v>
      </c>
      <c r="S27" s="58">
        <v>-1.5</v>
      </c>
      <c r="T27" s="58"/>
    </row>
    <row r="29" spans="3:8" ht="12.75">
      <c r="C29" t="s">
        <v>56</v>
      </c>
      <c r="D29" t="s">
        <v>95</v>
      </c>
      <c r="G29" s="81">
        <v>15.36</v>
      </c>
      <c r="H29" t="s">
        <v>94</v>
      </c>
    </row>
    <row r="30" spans="3:11" ht="12.75">
      <c r="C30" t="s">
        <v>96</v>
      </c>
      <c r="D30" s="91">
        <v>1995</v>
      </c>
      <c r="E30" t="s">
        <v>97</v>
      </c>
      <c r="G30" t="s">
        <v>98</v>
      </c>
      <c r="K30" t="s">
        <v>99</v>
      </c>
    </row>
  </sheetData>
  <mergeCells count="2">
    <mergeCell ref="B1:Q1"/>
    <mergeCell ref="O3:P3"/>
  </mergeCell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C4" sqref="C4:C5"/>
    </sheetView>
  </sheetViews>
  <sheetFormatPr defaultColWidth="9.00390625" defaultRowHeight="12.75"/>
  <cols>
    <col min="1" max="2" width="4.00390625" style="0" customWidth="1"/>
    <col min="3" max="3" width="19.75390625" style="0" customWidth="1"/>
    <col min="4" max="4" width="10.125" style="0" customWidth="1"/>
    <col min="5" max="5" width="8.25390625" style="0" customWidth="1"/>
    <col min="6" max="14" width="5.75390625" style="0" customWidth="1"/>
    <col min="15" max="15" width="2.875" style="0" customWidth="1"/>
    <col min="16" max="19" width="5.75390625" style="0" customWidth="1"/>
    <col min="20" max="20" width="3.25390625" style="0" customWidth="1"/>
  </cols>
  <sheetData>
    <row r="1" spans="1:19" ht="21" thickBot="1">
      <c r="A1" s="1"/>
      <c r="B1" s="92" t="s">
        <v>19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27" t="s">
        <v>1</v>
      </c>
      <c r="S1" s="1"/>
    </row>
    <row r="2" spans="1:19" s="80" customFormat="1" ht="43.5" thickBot="1">
      <c r="A2" s="74" t="s">
        <v>2</v>
      </c>
      <c r="B2" s="75" t="s">
        <v>3</v>
      </c>
      <c r="C2" s="76" t="s">
        <v>4</v>
      </c>
      <c r="D2" s="77" t="s">
        <v>5</v>
      </c>
      <c r="E2" s="77" t="s">
        <v>6</v>
      </c>
      <c r="F2" s="77" t="s">
        <v>7</v>
      </c>
      <c r="G2" s="78" t="s">
        <v>8</v>
      </c>
      <c r="H2" s="77" t="s">
        <v>9</v>
      </c>
      <c r="I2" s="78" t="s">
        <v>10</v>
      </c>
      <c r="J2" s="77" t="s">
        <v>9</v>
      </c>
      <c r="K2" s="78" t="s">
        <v>11</v>
      </c>
      <c r="L2" s="77" t="s">
        <v>9</v>
      </c>
      <c r="M2" s="78" t="s">
        <v>12</v>
      </c>
      <c r="N2" s="77" t="s">
        <v>9</v>
      </c>
      <c r="O2" s="95" t="s">
        <v>13</v>
      </c>
      <c r="P2" s="96"/>
      <c r="Q2" s="77" t="s">
        <v>9</v>
      </c>
      <c r="R2" s="79" t="s">
        <v>14</v>
      </c>
      <c r="S2" s="79" t="s">
        <v>15</v>
      </c>
    </row>
    <row r="3" spans="1:19" ht="12.75">
      <c r="A3" s="85">
        <v>1</v>
      </c>
      <c r="B3" s="39"/>
      <c r="C3" s="98" t="s">
        <v>76</v>
      </c>
      <c r="D3" s="50" t="s">
        <v>23</v>
      </c>
      <c r="E3" s="84" t="s">
        <v>77</v>
      </c>
      <c r="F3" s="40">
        <f aca="true" t="shared" si="0" ref="F3:F40">H3+J3+L3+N3+Q3</f>
        <v>2665</v>
      </c>
      <c r="G3" s="41">
        <v>10.66</v>
      </c>
      <c r="H3" s="40">
        <f aca="true" t="shared" si="1" ref="H3:H40">IF(G3&lt;&gt;0,INT(20.0479*(17-G3)^1.835),0)</f>
        <v>594</v>
      </c>
      <c r="I3" s="41">
        <v>45.24</v>
      </c>
      <c r="J3" s="40">
        <f aca="true" t="shared" si="2" ref="J3:J40">IF(I3&lt;&gt;0,INT(7.86*(I3-8)^1.1),0)</f>
        <v>420</v>
      </c>
      <c r="K3" s="41">
        <v>8.51</v>
      </c>
      <c r="L3" s="42">
        <f aca="true" t="shared" si="3" ref="L3:L40">IF(K3&lt;&gt;0,INT(46.0849*(13-K3)^1.81),0)</f>
        <v>698</v>
      </c>
      <c r="M3" s="43">
        <v>494</v>
      </c>
      <c r="N3" s="40">
        <f aca="true" t="shared" si="4" ref="N3:N40">IF(M3&lt;&gt;0,INT(0.188807*(M3-210)^1.41),0)</f>
        <v>543</v>
      </c>
      <c r="O3" s="44">
        <v>2</v>
      </c>
      <c r="P3" s="45">
        <v>55.33</v>
      </c>
      <c r="Q3" s="46">
        <f aca="true" t="shared" si="5" ref="Q3:Q40">IF(O3+P3&lt;&gt;0,INT(0.11193*(254-((O3*60)+P3))^1.88),0)</f>
        <v>410</v>
      </c>
      <c r="R3" s="47">
        <v>2.1</v>
      </c>
      <c r="S3" s="48">
        <v>0</v>
      </c>
    </row>
    <row r="4" spans="1:19" ht="12.75">
      <c r="A4" s="86">
        <v>2</v>
      </c>
      <c r="B4" s="15"/>
      <c r="C4" s="99" t="s">
        <v>78</v>
      </c>
      <c r="D4" s="36" t="s">
        <v>23</v>
      </c>
      <c r="E4" s="38" t="s">
        <v>77</v>
      </c>
      <c r="F4" s="17">
        <f t="shared" si="0"/>
        <v>2486</v>
      </c>
      <c r="G4" s="18">
        <v>10.81</v>
      </c>
      <c r="H4" s="17">
        <f t="shared" si="1"/>
        <v>568</v>
      </c>
      <c r="I4" s="18">
        <v>41.65</v>
      </c>
      <c r="J4" s="17">
        <f t="shared" si="2"/>
        <v>375</v>
      </c>
      <c r="K4" s="18">
        <v>8.77</v>
      </c>
      <c r="L4" s="19">
        <f t="shared" si="3"/>
        <v>626</v>
      </c>
      <c r="M4" s="20">
        <v>452</v>
      </c>
      <c r="N4" s="17">
        <f t="shared" si="4"/>
        <v>433</v>
      </c>
      <c r="O4" s="21">
        <v>2</v>
      </c>
      <c r="P4" s="22">
        <v>48.02</v>
      </c>
      <c r="Q4" s="23">
        <f t="shared" si="5"/>
        <v>484</v>
      </c>
      <c r="R4" s="28">
        <v>1.7</v>
      </c>
      <c r="S4" s="24">
        <v>0</v>
      </c>
    </row>
    <row r="5" spans="1:19" ht="12.75">
      <c r="A5" s="86">
        <v>3</v>
      </c>
      <c r="B5" s="15"/>
      <c r="C5" s="100" t="s">
        <v>49</v>
      </c>
      <c r="D5" s="36" t="s">
        <v>21</v>
      </c>
      <c r="E5" s="37" t="s">
        <v>43</v>
      </c>
      <c r="F5" s="17">
        <f t="shared" si="0"/>
        <v>2432</v>
      </c>
      <c r="G5" s="18">
        <v>11.27</v>
      </c>
      <c r="H5" s="17">
        <f t="shared" si="1"/>
        <v>493</v>
      </c>
      <c r="I5" s="18">
        <v>36.08</v>
      </c>
      <c r="J5" s="17">
        <f t="shared" si="2"/>
        <v>308</v>
      </c>
      <c r="K5" s="18">
        <v>8.83</v>
      </c>
      <c r="L5" s="19">
        <f t="shared" si="3"/>
        <v>610</v>
      </c>
      <c r="M5" s="20">
        <v>467</v>
      </c>
      <c r="N5" s="17">
        <f t="shared" si="4"/>
        <v>472</v>
      </c>
      <c r="O5" s="21">
        <v>2</v>
      </c>
      <c r="P5" s="22">
        <v>42.13</v>
      </c>
      <c r="Q5" s="23">
        <f t="shared" si="5"/>
        <v>549</v>
      </c>
      <c r="R5" s="28">
        <v>0.9</v>
      </c>
      <c r="S5" s="24">
        <v>0.3</v>
      </c>
    </row>
    <row r="6" spans="1:19" ht="12.75">
      <c r="A6" s="86">
        <v>4</v>
      </c>
      <c r="B6" s="15"/>
      <c r="C6" s="16" t="s">
        <v>70</v>
      </c>
      <c r="D6" s="36" t="s">
        <v>23</v>
      </c>
      <c r="E6" s="17" t="s">
        <v>71</v>
      </c>
      <c r="F6" s="17">
        <f t="shared" si="0"/>
        <v>2387</v>
      </c>
      <c r="G6" s="18">
        <v>11.95</v>
      </c>
      <c r="H6" s="17">
        <f t="shared" si="1"/>
        <v>391</v>
      </c>
      <c r="I6" s="18">
        <v>44.09</v>
      </c>
      <c r="J6" s="17">
        <f t="shared" si="2"/>
        <v>406</v>
      </c>
      <c r="K6" s="18">
        <v>8.48</v>
      </c>
      <c r="L6" s="19">
        <f t="shared" si="3"/>
        <v>706</v>
      </c>
      <c r="M6" s="20">
        <v>444</v>
      </c>
      <c r="N6" s="17">
        <f t="shared" si="4"/>
        <v>413</v>
      </c>
      <c r="O6" s="21">
        <v>2</v>
      </c>
      <c r="P6" s="22">
        <v>49.33</v>
      </c>
      <c r="Q6" s="23">
        <f t="shared" si="5"/>
        <v>471</v>
      </c>
      <c r="R6" s="28">
        <v>1.3</v>
      </c>
      <c r="S6" s="24">
        <v>0.1</v>
      </c>
    </row>
    <row r="7" spans="1:19" ht="12.75">
      <c r="A7" s="86">
        <v>5</v>
      </c>
      <c r="B7" s="15"/>
      <c r="C7" s="31" t="s">
        <v>20</v>
      </c>
      <c r="D7" s="30" t="s">
        <v>21</v>
      </c>
      <c r="E7" s="30" t="s">
        <v>17</v>
      </c>
      <c r="F7" s="17">
        <f t="shared" si="0"/>
        <v>2154</v>
      </c>
      <c r="G7" s="18">
        <v>10.85</v>
      </c>
      <c r="H7" s="17">
        <f t="shared" si="1"/>
        <v>561</v>
      </c>
      <c r="I7" s="18">
        <v>27.73</v>
      </c>
      <c r="J7" s="17">
        <f t="shared" si="2"/>
        <v>208</v>
      </c>
      <c r="K7" s="18">
        <v>8.98</v>
      </c>
      <c r="L7" s="19">
        <f t="shared" si="3"/>
        <v>571</v>
      </c>
      <c r="M7" s="20">
        <v>425</v>
      </c>
      <c r="N7" s="17">
        <f t="shared" si="4"/>
        <v>367</v>
      </c>
      <c r="O7" s="21">
        <v>2</v>
      </c>
      <c r="P7" s="22">
        <v>51.63</v>
      </c>
      <c r="Q7" s="23">
        <f t="shared" si="5"/>
        <v>447</v>
      </c>
      <c r="R7" s="28">
        <v>0.5</v>
      </c>
      <c r="S7" s="24">
        <v>1.2</v>
      </c>
    </row>
    <row r="8" spans="1:19" ht="12.75">
      <c r="A8" s="86">
        <v>6</v>
      </c>
      <c r="B8" s="15"/>
      <c r="C8" s="16" t="s">
        <v>72</v>
      </c>
      <c r="D8" s="36" t="s">
        <v>23</v>
      </c>
      <c r="E8" s="17" t="s">
        <v>71</v>
      </c>
      <c r="F8" s="17">
        <f t="shared" si="0"/>
        <v>2097</v>
      </c>
      <c r="G8" s="18">
        <v>10.51</v>
      </c>
      <c r="H8" s="17">
        <f t="shared" si="1"/>
        <v>620</v>
      </c>
      <c r="I8" s="18">
        <v>32.25</v>
      </c>
      <c r="J8" s="17">
        <f t="shared" si="2"/>
        <v>262</v>
      </c>
      <c r="K8" s="18">
        <v>8.95</v>
      </c>
      <c r="L8" s="19">
        <f t="shared" si="3"/>
        <v>579</v>
      </c>
      <c r="M8" s="20">
        <v>370</v>
      </c>
      <c r="N8" s="17">
        <f t="shared" si="4"/>
        <v>242</v>
      </c>
      <c r="O8" s="21">
        <v>2</v>
      </c>
      <c r="P8" s="22">
        <v>56.93</v>
      </c>
      <c r="Q8" s="23">
        <f t="shared" si="5"/>
        <v>394</v>
      </c>
      <c r="R8" s="28">
        <v>0</v>
      </c>
      <c r="S8" s="24">
        <v>1.2</v>
      </c>
    </row>
    <row r="9" spans="1:19" ht="12.75">
      <c r="A9" s="86">
        <v>7</v>
      </c>
      <c r="B9" s="15"/>
      <c r="C9" s="32" t="s">
        <v>59</v>
      </c>
      <c r="D9" s="33" t="s">
        <v>23</v>
      </c>
      <c r="E9" s="34" t="s">
        <v>61</v>
      </c>
      <c r="F9" s="17">
        <f t="shared" si="0"/>
        <v>1992</v>
      </c>
      <c r="G9" s="18">
        <v>12.31</v>
      </c>
      <c r="H9" s="17">
        <f t="shared" si="1"/>
        <v>341</v>
      </c>
      <c r="I9" s="18">
        <v>33.47</v>
      </c>
      <c r="J9" s="17">
        <f t="shared" si="2"/>
        <v>276</v>
      </c>
      <c r="K9" s="18">
        <v>9.15</v>
      </c>
      <c r="L9" s="19">
        <f t="shared" si="3"/>
        <v>528</v>
      </c>
      <c r="M9" s="20">
        <v>401</v>
      </c>
      <c r="N9" s="17">
        <f t="shared" si="4"/>
        <v>310</v>
      </c>
      <c r="O9" s="21">
        <v>2</v>
      </c>
      <c r="P9" s="22">
        <v>43.13</v>
      </c>
      <c r="Q9" s="23">
        <f t="shared" si="5"/>
        <v>537</v>
      </c>
      <c r="R9" s="28">
        <v>0.5</v>
      </c>
      <c r="S9" s="24">
        <v>0.3</v>
      </c>
    </row>
    <row r="10" spans="1:19" ht="12.75">
      <c r="A10" s="86">
        <v>8</v>
      </c>
      <c r="B10" s="15"/>
      <c r="C10" s="31" t="s">
        <v>22</v>
      </c>
      <c r="D10" s="30" t="s">
        <v>23</v>
      </c>
      <c r="E10" s="30" t="s">
        <v>17</v>
      </c>
      <c r="F10" s="17">
        <f t="shared" si="0"/>
        <v>1960</v>
      </c>
      <c r="G10" s="18">
        <v>11.79</v>
      </c>
      <c r="H10" s="17">
        <f t="shared" si="1"/>
        <v>414</v>
      </c>
      <c r="I10" s="18">
        <v>37.06</v>
      </c>
      <c r="J10" s="17">
        <f t="shared" si="2"/>
        <v>319</v>
      </c>
      <c r="K10" s="18">
        <v>9.65</v>
      </c>
      <c r="L10" s="19">
        <f t="shared" si="3"/>
        <v>411</v>
      </c>
      <c r="M10" s="20">
        <v>363</v>
      </c>
      <c r="N10" s="17">
        <f t="shared" si="4"/>
        <v>227</v>
      </c>
      <c r="O10" s="21">
        <v>2</v>
      </c>
      <c r="P10" s="22">
        <v>38.63</v>
      </c>
      <c r="Q10" s="23">
        <f t="shared" si="5"/>
        <v>589</v>
      </c>
      <c r="R10" s="28">
        <v>1.1</v>
      </c>
      <c r="S10" s="24">
        <v>0</v>
      </c>
    </row>
    <row r="11" spans="1:19" ht="12.75">
      <c r="A11" s="86">
        <v>9</v>
      </c>
      <c r="B11" s="15"/>
      <c r="C11" s="32" t="s">
        <v>60</v>
      </c>
      <c r="D11" s="36">
        <v>1994</v>
      </c>
      <c r="E11" s="34" t="s">
        <v>61</v>
      </c>
      <c r="F11" s="17">
        <f t="shared" si="0"/>
        <v>1952</v>
      </c>
      <c r="G11" s="18">
        <v>11.99</v>
      </c>
      <c r="H11" s="17">
        <f t="shared" si="1"/>
        <v>385</v>
      </c>
      <c r="I11" s="18">
        <v>40.13</v>
      </c>
      <c r="J11" s="17">
        <f t="shared" si="2"/>
        <v>357</v>
      </c>
      <c r="K11" s="18">
        <v>9.35</v>
      </c>
      <c r="L11" s="19">
        <f t="shared" si="3"/>
        <v>480</v>
      </c>
      <c r="M11" s="20">
        <v>399</v>
      </c>
      <c r="N11" s="17">
        <f t="shared" si="4"/>
        <v>306</v>
      </c>
      <c r="O11" s="21">
        <v>2</v>
      </c>
      <c r="P11" s="22">
        <v>53.93</v>
      </c>
      <c r="Q11" s="23">
        <f t="shared" si="5"/>
        <v>424</v>
      </c>
      <c r="R11" s="28">
        <v>0.5</v>
      </c>
      <c r="S11" s="24">
        <v>1.2</v>
      </c>
    </row>
    <row r="12" spans="1:19" ht="12.75">
      <c r="A12" s="86">
        <v>10</v>
      </c>
      <c r="B12" s="15"/>
      <c r="C12" s="35" t="s">
        <v>47</v>
      </c>
      <c r="D12" s="36" t="s">
        <v>30</v>
      </c>
      <c r="E12" s="37" t="s">
        <v>43</v>
      </c>
      <c r="F12" s="17">
        <f t="shared" si="0"/>
        <v>1931</v>
      </c>
      <c r="G12" s="18">
        <v>11.93</v>
      </c>
      <c r="H12" s="17">
        <f t="shared" si="1"/>
        <v>394</v>
      </c>
      <c r="I12" s="18">
        <v>34.47</v>
      </c>
      <c r="J12" s="17">
        <f t="shared" si="2"/>
        <v>288</v>
      </c>
      <c r="K12" s="18">
        <v>9.33</v>
      </c>
      <c r="L12" s="19">
        <f t="shared" si="3"/>
        <v>484</v>
      </c>
      <c r="M12" s="20">
        <v>406</v>
      </c>
      <c r="N12" s="17">
        <f t="shared" si="4"/>
        <v>322</v>
      </c>
      <c r="O12" s="21">
        <v>2</v>
      </c>
      <c r="P12" s="22">
        <v>51.97</v>
      </c>
      <c r="Q12" s="23">
        <f t="shared" si="5"/>
        <v>443</v>
      </c>
      <c r="R12" s="28">
        <v>1.7</v>
      </c>
      <c r="S12" s="24">
        <v>0</v>
      </c>
    </row>
    <row r="13" spans="1:19" ht="12.75">
      <c r="A13" s="86">
        <v>11</v>
      </c>
      <c r="B13" s="15"/>
      <c r="C13" s="32" t="s">
        <v>82</v>
      </c>
      <c r="D13" s="36" t="s">
        <v>23</v>
      </c>
      <c r="E13" s="34" t="s">
        <v>61</v>
      </c>
      <c r="F13" s="17">
        <f t="shared" si="0"/>
        <v>1807</v>
      </c>
      <c r="G13" s="18">
        <v>12.1</v>
      </c>
      <c r="H13" s="17">
        <f t="shared" si="1"/>
        <v>370</v>
      </c>
      <c r="I13" s="18">
        <v>35.45</v>
      </c>
      <c r="J13" s="17">
        <f t="shared" si="2"/>
        <v>300</v>
      </c>
      <c r="K13" s="18">
        <v>9.21</v>
      </c>
      <c r="L13" s="19">
        <f t="shared" si="3"/>
        <v>513</v>
      </c>
      <c r="M13" s="20">
        <v>337</v>
      </c>
      <c r="N13" s="17">
        <f t="shared" si="4"/>
        <v>174</v>
      </c>
      <c r="O13" s="21">
        <v>2</v>
      </c>
      <c r="P13" s="22">
        <v>51.29</v>
      </c>
      <c r="Q13" s="23">
        <f t="shared" si="5"/>
        <v>450</v>
      </c>
      <c r="R13" s="28">
        <v>0.8</v>
      </c>
      <c r="S13" s="24">
        <v>0.7</v>
      </c>
    </row>
    <row r="14" spans="1:19" ht="12.75">
      <c r="A14" s="86">
        <v>12</v>
      </c>
      <c r="B14" s="15"/>
      <c r="C14" s="35" t="s">
        <v>51</v>
      </c>
      <c r="D14" s="36" t="s">
        <v>21</v>
      </c>
      <c r="E14" s="37" t="s">
        <v>43</v>
      </c>
      <c r="F14" s="17">
        <f t="shared" si="0"/>
        <v>1756</v>
      </c>
      <c r="G14" s="18">
        <v>12.77</v>
      </c>
      <c r="H14" s="17">
        <f t="shared" si="1"/>
        <v>282</v>
      </c>
      <c r="I14" s="18">
        <v>31.97</v>
      </c>
      <c r="J14" s="17">
        <f t="shared" si="2"/>
        <v>258</v>
      </c>
      <c r="K14" s="18">
        <v>9.06</v>
      </c>
      <c r="L14" s="19">
        <f t="shared" si="3"/>
        <v>551</v>
      </c>
      <c r="M14" s="20">
        <v>374</v>
      </c>
      <c r="N14" s="17">
        <f t="shared" si="4"/>
        <v>250</v>
      </c>
      <c r="O14" s="21">
        <v>2</v>
      </c>
      <c r="P14" s="22">
        <v>54.82</v>
      </c>
      <c r="Q14" s="23">
        <f t="shared" si="5"/>
        <v>415</v>
      </c>
      <c r="R14" s="28">
        <v>0.9</v>
      </c>
      <c r="S14" s="24">
        <v>0.1</v>
      </c>
    </row>
    <row r="15" spans="1:19" ht="12.75">
      <c r="A15" s="86">
        <v>13</v>
      </c>
      <c r="B15" s="15"/>
      <c r="C15" s="32" t="s">
        <v>93</v>
      </c>
      <c r="D15" s="36" t="s">
        <v>21</v>
      </c>
      <c r="E15" s="34" t="s">
        <v>61</v>
      </c>
      <c r="F15" s="17">
        <f t="shared" si="0"/>
        <v>1748</v>
      </c>
      <c r="G15" s="18">
        <v>13.25</v>
      </c>
      <c r="H15" s="17">
        <f t="shared" si="1"/>
        <v>226</v>
      </c>
      <c r="I15" s="18">
        <v>40.22</v>
      </c>
      <c r="J15" s="17">
        <f t="shared" si="2"/>
        <v>358</v>
      </c>
      <c r="K15" s="18">
        <v>9.42</v>
      </c>
      <c r="L15" s="19">
        <f t="shared" si="3"/>
        <v>463</v>
      </c>
      <c r="M15" s="20">
        <v>356</v>
      </c>
      <c r="N15" s="17">
        <f t="shared" si="4"/>
        <v>212</v>
      </c>
      <c r="O15" s="21">
        <v>2</v>
      </c>
      <c r="P15" s="22">
        <v>47.62</v>
      </c>
      <c r="Q15" s="23">
        <f t="shared" si="5"/>
        <v>489</v>
      </c>
      <c r="R15" s="28">
        <v>1.8</v>
      </c>
      <c r="S15" s="24">
        <v>0.1</v>
      </c>
    </row>
    <row r="16" spans="1:19" ht="12.75">
      <c r="A16" s="86">
        <v>14</v>
      </c>
      <c r="B16" s="15"/>
      <c r="C16" s="35" t="s">
        <v>48</v>
      </c>
      <c r="D16" s="36" t="s">
        <v>23</v>
      </c>
      <c r="E16" s="37" t="s">
        <v>43</v>
      </c>
      <c r="F16" s="17">
        <f t="shared" si="0"/>
        <v>1722</v>
      </c>
      <c r="G16" s="18">
        <v>12.21</v>
      </c>
      <c r="H16" s="17">
        <f t="shared" si="1"/>
        <v>355</v>
      </c>
      <c r="I16" s="18">
        <v>29.73</v>
      </c>
      <c r="J16" s="17">
        <f t="shared" si="2"/>
        <v>232</v>
      </c>
      <c r="K16" s="18">
        <v>9.71</v>
      </c>
      <c r="L16" s="19">
        <f t="shared" si="3"/>
        <v>397</v>
      </c>
      <c r="M16" s="20">
        <v>401</v>
      </c>
      <c r="N16" s="17">
        <f t="shared" si="4"/>
        <v>310</v>
      </c>
      <c r="O16" s="21">
        <v>2</v>
      </c>
      <c r="P16" s="22">
        <v>53.52</v>
      </c>
      <c r="Q16" s="23">
        <f t="shared" si="5"/>
        <v>428</v>
      </c>
      <c r="R16" s="28">
        <v>2.1</v>
      </c>
      <c r="S16" s="24">
        <v>1.2</v>
      </c>
    </row>
    <row r="17" spans="1:19" ht="12.75">
      <c r="A17" s="86">
        <v>15</v>
      </c>
      <c r="B17" s="15"/>
      <c r="C17" s="35" t="s">
        <v>44</v>
      </c>
      <c r="D17" s="36" t="s">
        <v>30</v>
      </c>
      <c r="E17" s="37" t="s">
        <v>43</v>
      </c>
      <c r="F17" s="17">
        <f t="shared" si="0"/>
        <v>1720</v>
      </c>
      <c r="G17" s="18">
        <v>12.16</v>
      </c>
      <c r="H17" s="17">
        <f t="shared" si="1"/>
        <v>362</v>
      </c>
      <c r="I17" s="18">
        <v>28.08</v>
      </c>
      <c r="J17" s="17">
        <f t="shared" si="2"/>
        <v>213</v>
      </c>
      <c r="K17" s="18">
        <v>9.49</v>
      </c>
      <c r="L17" s="19">
        <f t="shared" si="3"/>
        <v>447</v>
      </c>
      <c r="M17" s="20">
        <v>375</v>
      </c>
      <c r="N17" s="17">
        <f t="shared" si="4"/>
        <v>252</v>
      </c>
      <c r="O17" s="29">
        <v>2</v>
      </c>
      <c r="P17" s="22">
        <v>51.74</v>
      </c>
      <c r="Q17" s="23">
        <f t="shared" si="5"/>
        <v>446</v>
      </c>
      <c r="R17" s="28">
        <v>1.7</v>
      </c>
      <c r="S17" s="24">
        <v>0.3</v>
      </c>
    </row>
    <row r="18" spans="1:19" ht="12.75">
      <c r="A18" s="86">
        <v>16</v>
      </c>
      <c r="B18" s="15"/>
      <c r="C18" s="35" t="s">
        <v>52</v>
      </c>
      <c r="D18" s="36" t="s">
        <v>21</v>
      </c>
      <c r="E18" s="37" t="s">
        <v>43</v>
      </c>
      <c r="F18" s="17">
        <f t="shared" si="0"/>
        <v>1691</v>
      </c>
      <c r="G18" s="18">
        <v>10.49</v>
      </c>
      <c r="H18" s="17">
        <f t="shared" si="1"/>
        <v>623</v>
      </c>
      <c r="I18" s="18">
        <v>38.87</v>
      </c>
      <c r="J18" s="17">
        <f t="shared" si="2"/>
        <v>341</v>
      </c>
      <c r="K18" s="18">
        <v>9.14</v>
      </c>
      <c r="L18" s="19">
        <f t="shared" si="3"/>
        <v>531</v>
      </c>
      <c r="M18" s="20">
        <v>348</v>
      </c>
      <c r="N18" s="17">
        <f t="shared" si="4"/>
        <v>196</v>
      </c>
      <c r="O18" s="21">
        <v>0</v>
      </c>
      <c r="P18" s="22"/>
      <c r="Q18" s="23">
        <f t="shared" si="5"/>
        <v>0</v>
      </c>
      <c r="R18" s="28">
        <v>0</v>
      </c>
      <c r="S18" s="24">
        <v>0</v>
      </c>
    </row>
    <row r="19" spans="1:19" ht="12.75">
      <c r="A19" s="86">
        <v>17</v>
      </c>
      <c r="B19" s="15"/>
      <c r="C19" s="32" t="s">
        <v>40</v>
      </c>
      <c r="D19" s="33" t="s">
        <v>23</v>
      </c>
      <c r="E19" s="34" t="s">
        <v>41</v>
      </c>
      <c r="F19" s="17">
        <f t="shared" si="0"/>
        <v>1676</v>
      </c>
      <c r="G19" s="18">
        <v>12.44</v>
      </c>
      <c r="H19" s="17">
        <f t="shared" si="1"/>
        <v>324</v>
      </c>
      <c r="I19" s="18">
        <v>27.55</v>
      </c>
      <c r="J19" s="17">
        <f t="shared" si="2"/>
        <v>206</v>
      </c>
      <c r="K19" s="18">
        <v>9.28</v>
      </c>
      <c r="L19" s="19">
        <f t="shared" si="3"/>
        <v>496</v>
      </c>
      <c r="M19" s="20">
        <v>411</v>
      </c>
      <c r="N19" s="17">
        <f t="shared" si="4"/>
        <v>333</v>
      </c>
      <c r="O19" s="21">
        <v>3</v>
      </c>
      <c r="P19" s="22">
        <v>5.31</v>
      </c>
      <c r="Q19" s="23">
        <f t="shared" si="5"/>
        <v>317</v>
      </c>
      <c r="R19" s="28">
        <v>1.1</v>
      </c>
      <c r="S19" s="24">
        <v>0.7</v>
      </c>
    </row>
    <row r="20" spans="1:19" ht="12.75">
      <c r="A20" s="86">
        <v>18</v>
      </c>
      <c r="B20" s="15"/>
      <c r="C20" s="35" t="s">
        <v>45</v>
      </c>
      <c r="D20" s="36" t="s">
        <v>30</v>
      </c>
      <c r="E20" s="37" t="s">
        <v>43</v>
      </c>
      <c r="F20" s="17">
        <f t="shared" si="0"/>
        <v>1532</v>
      </c>
      <c r="G20" s="18">
        <v>12.88</v>
      </c>
      <c r="H20" s="17">
        <f t="shared" si="1"/>
        <v>269</v>
      </c>
      <c r="I20" s="18">
        <v>31.88</v>
      </c>
      <c r="J20" s="17">
        <f t="shared" si="2"/>
        <v>257</v>
      </c>
      <c r="K20" s="18">
        <v>9.82</v>
      </c>
      <c r="L20" s="19">
        <f t="shared" si="3"/>
        <v>374</v>
      </c>
      <c r="M20" s="20">
        <v>363</v>
      </c>
      <c r="N20" s="17">
        <f t="shared" si="4"/>
        <v>227</v>
      </c>
      <c r="O20" s="21">
        <v>2</v>
      </c>
      <c r="P20" s="22">
        <v>55.8</v>
      </c>
      <c r="Q20" s="23">
        <f t="shared" si="5"/>
        <v>405</v>
      </c>
      <c r="R20" s="28">
        <v>1.8</v>
      </c>
      <c r="S20" s="24">
        <v>0.1</v>
      </c>
    </row>
    <row r="21" spans="1:19" ht="12.75">
      <c r="A21" s="86">
        <v>19</v>
      </c>
      <c r="B21" s="15"/>
      <c r="C21" s="32" t="s">
        <v>32</v>
      </c>
      <c r="D21" s="33" t="s">
        <v>21</v>
      </c>
      <c r="E21" s="34" t="s">
        <v>39</v>
      </c>
      <c r="F21" s="17">
        <f t="shared" si="0"/>
        <v>1475</v>
      </c>
      <c r="G21" s="18">
        <v>12.52</v>
      </c>
      <c r="H21" s="17">
        <f t="shared" si="1"/>
        <v>314</v>
      </c>
      <c r="I21" s="18">
        <v>27.99</v>
      </c>
      <c r="J21" s="17">
        <f t="shared" si="2"/>
        <v>211</v>
      </c>
      <c r="K21" s="18">
        <v>9.81</v>
      </c>
      <c r="L21" s="19">
        <f t="shared" si="3"/>
        <v>376</v>
      </c>
      <c r="M21" s="20">
        <v>382</v>
      </c>
      <c r="N21" s="17">
        <f t="shared" si="4"/>
        <v>267</v>
      </c>
      <c r="O21" s="21">
        <v>3</v>
      </c>
      <c r="P21" s="22">
        <v>6.5</v>
      </c>
      <c r="Q21" s="23">
        <f t="shared" si="5"/>
        <v>307</v>
      </c>
      <c r="R21" s="28">
        <v>1.8</v>
      </c>
      <c r="S21" s="24">
        <v>0</v>
      </c>
    </row>
    <row r="22" spans="1:19" ht="12.75">
      <c r="A22" s="86">
        <v>20</v>
      </c>
      <c r="B22" s="15"/>
      <c r="C22" s="16" t="s">
        <v>86</v>
      </c>
      <c r="D22" s="36" t="s">
        <v>23</v>
      </c>
      <c r="E22" s="17" t="s">
        <v>87</v>
      </c>
      <c r="F22" s="17">
        <f t="shared" si="0"/>
        <v>1437</v>
      </c>
      <c r="G22" s="18">
        <v>13.03</v>
      </c>
      <c r="H22" s="17">
        <f t="shared" si="1"/>
        <v>251</v>
      </c>
      <c r="I22" s="18">
        <v>23.6</v>
      </c>
      <c r="J22" s="17">
        <f t="shared" si="2"/>
        <v>161</v>
      </c>
      <c r="K22" s="18">
        <v>9.59</v>
      </c>
      <c r="L22" s="19">
        <f t="shared" si="3"/>
        <v>424</v>
      </c>
      <c r="M22" s="20">
        <v>360</v>
      </c>
      <c r="N22" s="17">
        <f t="shared" si="4"/>
        <v>220</v>
      </c>
      <c r="O22" s="21">
        <v>2</v>
      </c>
      <c r="P22" s="22">
        <v>58.28</v>
      </c>
      <c r="Q22" s="23">
        <f t="shared" si="5"/>
        <v>381</v>
      </c>
      <c r="R22" s="28">
        <v>0.9</v>
      </c>
      <c r="S22" s="24">
        <v>0.3</v>
      </c>
    </row>
    <row r="23" spans="1:19" ht="12.75">
      <c r="A23" s="86">
        <v>21</v>
      </c>
      <c r="B23" s="15"/>
      <c r="C23" s="32" t="s">
        <v>42</v>
      </c>
      <c r="D23" s="33" t="s">
        <v>21</v>
      </c>
      <c r="E23" s="34" t="s">
        <v>41</v>
      </c>
      <c r="F23" s="17">
        <f t="shared" si="0"/>
        <v>1363</v>
      </c>
      <c r="G23" s="18">
        <v>12.65</v>
      </c>
      <c r="H23" s="17">
        <f t="shared" si="1"/>
        <v>297</v>
      </c>
      <c r="I23" s="18">
        <v>25.48</v>
      </c>
      <c r="J23" s="17">
        <f t="shared" si="2"/>
        <v>182</v>
      </c>
      <c r="K23" s="18">
        <v>9.81</v>
      </c>
      <c r="L23" s="19">
        <f t="shared" si="3"/>
        <v>376</v>
      </c>
      <c r="M23" s="20">
        <v>366</v>
      </c>
      <c r="N23" s="17">
        <f t="shared" si="4"/>
        <v>233</v>
      </c>
      <c r="O23" s="21">
        <v>3</v>
      </c>
      <c r="P23" s="22">
        <v>10.34</v>
      </c>
      <c r="Q23" s="23">
        <f t="shared" si="5"/>
        <v>275</v>
      </c>
      <c r="R23" s="28">
        <v>1.3</v>
      </c>
      <c r="S23" s="24">
        <v>0.1</v>
      </c>
    </row>
    <row r="24" spans="1:19" ht="12.75">
      <c r="A24" s="86">
        <v>22</v>
      </c>
      <c r="B24" s="15"/>
      <c r="C24" s="16" t="s">
        <v>73</v>
      </c>
      <c r="D24" s="36" t="s">
        <v>30</v>
      </c>
      <c r="E24" s="17" t="s">
        <v>71</v>
      </c>
      <c r="F24" s="17">
        <f t="shared" si="0"/>
        <v>1336</v>
      </c>
      <c r="G24" s="18">
        <v>13.18</v>
      </c>
      <c r="H24" s="17">
        <f t="shared" si="1"/>
        <v>234</v>
      </c>
      <c r="I24" s="18">
        <v>34.11</v>
      </c>
      <c r="J24" s="17">
        <f t="shared" si="2"/>
        <v>284</v>
      </c>
      <c r="K24" s="18">
        <v>9.85</v>
      </c>
      <c r="L24" s="19">
        <f t="shared" si="3"/>
        <v>367</v>
      </c>
      <c r="M24" s="20">
        <v>336</v>
      </c>
      <c r="N24" s="17">
        <f t="shared" si="4"/>
        <v>172</v>
      </c>
      <c r="O24" s="21">
        <v>3</v>
      </c>
      <c r="P24" s="22">
        <v>9.88</v>
      </c>
      <c r="Q24" s="23">
        <f t="shared" si="5"/>
        <v>279</v>
      </c>
      <c r="R24" s="28">
        <v>0.9</v>
      </c>
      <c r="S24" s="24">
        <v>0.7</v>
      </c>
    </row>
    <row r="25" spans="1:19" ht="12.75">
      <c r="A25" s="86">
        <v>23</v>
      </c>
      <c r="B25" s="15"/>
      <c r="C25" s="31" t="s">
        <v>25</v>
      </c>
      <c r="D25" s="30" t="s">
        <v>21</v>
      </c>
      <c r="E25" s="30" t="s">
        <v>17</v>
      </c>
      <c r="F25" s="17">
        <f t="shared" si="0"/>
        <v>1298</v>
      </c>
      <c r="G25" s="18">
        <v>13.57</v>
      </c>
      <c r="H25" s="17">
        <f t="shared" si="1"/>
        <v>192</v>
      </c>
      <c r="I25" s="18">
        <v>29.3</v>
      </c>
      <c r="J25" s="17">
        <f t="shared" si="2"/>
        <v>227</v>
      </c>
      <c r="K25" s="18">
        <v>10.12</v>
      </c>
      <c r="L25" s="19">
        <f t="shared" si="3"/>
        <v>312</v>
      </c>
      <c r="M25" s="20">
        <v>346</v>
      </c>
      <c r="N25" s="17">
        <f t="shared" si="4"/>
        <v>192</v>
      </c>
      <c r="O25" s="21">
        <v>2</v>
      </c>
      <c r="P25" s="22">
        <v>58.95</v>
      </c>
      <c r="Q25" s="23">
        <f t="shared" si="5"/>
        <v>375</v>
      </c>
      <c r="R25" s="28">
        <v>0.9</v>
      </c>
      <c r="S25" s="24">
        <v>0.1</v>
      </c>
    </row>
    <row r="26" spans="1:19" ht="12.75">
      <c r="A26" s="86">
        <v>24</v>
      </c>
      <c r="B26" s="15"/>
      <c r="C26" s="32" t="s">
        <v>35</v>
      </c>
      <c r="D26" s="33" t="s">
        <v>30</v>
      </c>
      <c r="E26" s="34" t="s">
        <v>39</v>
      </c>
      <c r="F26" s="17">
        <f t="shared" si="0"/>
        <v>1276</v>
      </c>
      <c r="G26" s="18">
        <v>13.81</v>
      </c>
      <c r="H26" s="17">
        <f t="shared" si="1"/>
        <v>168</v>
      </c>
      <c r="I26" s="18">
        <v>21.5</v>
      </c>
      <c r="J26" s="17">
        <f t="shared" si="2"/>
        <v>137</v>
      </c>
      <c r="K26" s="18">
        <v>9.55</v>
      </c>
      <c r="L26" s="19">
        <f t="shared" si="3"/>
        <v>433</v>
      </c>
      <c r="M26" s="20">
        <v>359</v>
      </c>
      <c r="N26" s="17">
        <f t="shared" si="4"/>
        <v>218</v>
      </c>
      <c r="O26" s="21">
        <v>3</v>
      </c>
      <c r="P26" s="22">
        <v>4.97</v>
      </c>
      <c r="Q26" s="23">
        <f t="shared" si="5"/>
        <v>320</v>
      </c>
      <c r="R26" s="28">
        <v>2.1</v>
      </c>
      <c r="S26" s="24">
        <v>0</v>
      </c>
    </row>
    <row r="27" spans="1:19" ht="12.75">
      <c r="A27" s="86">
        <v>25</v>
      </c>
      <c r="B27" s="15"/>
      <c r="C27" s="16" t="s">
        <v>79</v>
      </c>
      <c r="D27" s="36" t="s">
        <v>21</v>
      </c>
      <c r="E27" s="38" t="s">
        <v>77</v>
      </c>
      <c r="F27" s="17">
        <f t="shared" si="0"/>
        <v>1272</v>
      </c>
      <c r="G27" s="18">
        <v>13.79</v>
      </c>
      <c r="H27" s="17">
        <f t="shared" si="1"/>
        <v>170</v>
      </c>
      <c r="I27" s="18">
        <v>28.43</v>
      </c>
      <c r="J27" s="17">
        <f t="shared" si="2"/>
        <v>217</v>
      </c>
      <c r="K27" s="18">
        <v>10.02</v>
      </c>
      <c r="L27" s="19">
        <f t="shared" si="3"/>
        <v>332</v>
      </c>
      <c r="M27" s="20">
        <v>355</v>
      </c>
      <c r="N27" s="17">
        <f t="shared" si="4"/>
        <v>210</v>
      </c>
      <c r="O27" s="21">
        <v>3</v>
      </c>
      <c r="P27" s="22">
        <v>2.4</v>
      </c>
      <c r="Q27" s="23">
        <f t="shared" si="5"/>
        <v>343</v>
      </c>
      <c r="R27" s="28">
        <v>0.9</v>
      </c>
      <c r="S27" s="24">
        <v>0.1</v>
      </c>
    </row>
    <row r="28" spans="1:19" ht="12.75">
      <c r="A28" s="86">
        <v>26</v>
      </c>
      <c r="B28" s="15"/>
      <c r="C28" s="32" t="s">
        <v>58</v>
      </c>
      <c r="D28" s="33" t="s">
        <v>21</v>
      </c>
      <c r="E28" s="34" t="s">
        <v>61</v>
      </c>
      <c r="F28" s="17">
        <f t="shared" si="0"/>
        <v>1234</v>
      </c>
      <c r="G28" s="18">
        <v>13.16</v>
      </c>
      <c r="H28" s="17">
        <f t="shared" si="1"/>
        <v>236</v>
      </c>
      <c r="I28" s="18">
        <v>26.89</v>
      </c>
      <c r="J28" s="17">
        <f t="shared" si="2"/>
        <v>199</v>
      </c>
      <c r="K28" s="18">
        <v>9.99</v>
      </c>
      <c r="L28" s="19">
        <f t="shared" si="3"/>
        <v>338</v>
      </c>
      <c r="M28" s="20">
        <v>304</v>
      </c>
      <c r="N28" s="17">
        <f t="shared" si="4"/>
        <v>114</v>
      </c>
      <c r="O28" s="21">
        <v>3</v>
      </c>
      <c r="P28" s="22">
        <v>1.97</v>
      </c>
      <c r="Q28" s="23">
        <f t="shared" si="5"/>
        <v>347</v>
      </c>
      <c r="R28" s="28">
        <v>1.1</v>
      </c>
      <c r="S28" s="24">
        <v>0</v>
      </c>
    </row>
    <row r="29" spans="1:19" ht="12.75">
      <c r="A29" s="86">
        <v>27</v>
      </c>
      <c r="B29" s="15"/>
      <c r="C29" s="31" t="s">
        <v>24</v>
      </c>
      <c r="D29" s="30" t="s">
        <v>21</v>
      </c>
      <c r="E29" s="30" t="s">
        <v>17</v>
      </c>
      <c r="F29" s="17">
        <f t="shared" si="0"/>
        <v>1199</v>
      </c>
      <c r="G29" s="18">
        <v>14</v>
      </c>
      <c r="H29" s="17">
        <f t="shared" si="1"/>
        <v>150</v>
      </c>
      <c r="I29" s="18">
        <v>20.69</v>
      </c>
      <c r="J29" s="17">
        <f t="shared" si="2"/>
        <v>128</v>
      </c>
      <c r="K29" s="18">
        <v>9.95</v>
      </c>
      <c r="L29" s="19">
        <f t="shared" si="3"/>
        <v>346</v>
      </c>
      <c r="M29" s="20">
        <v>332</v>
      </c>
      <c r="N29" s="17">
        <f t="shared" si="4"/>
        <v>165</v>
      </c>
      <c r="O29" s="21">
        <v>2</v>
      </c>
      <c r="P29" s="22">
        <v>55.3</v>
      </c>
      <c r="Q29" s="23">
        <f t="shared" si="5"/>
        <v>410</v>
      </c>
      <c r="R29" s="28">
        <v>0.8</v>
      </c>
      <c r="S29" s="24">
        <v>0.7</v>
      </c>
    </row>
    <row r="30" spans="1:19" ht="12.75">
      <c r="A30" s="86">
        <v>28</v>
      </c>
      <c r="B30" s="15"/>
      <c r="C30" s="16" t="s">
        <v>80</v>
      </c>
      <c r="D30" s="36" t="s">
        <v>21</v>
      </c>
      <c r="E30" s="38" t="s">
        <v>77</v>
      </c>
      <c r="F30" s="17">
        <f t="shared" si="0"/>
        <v>1199</v>
      </c>
      <c r="G30" s="18">
        <v>13.47</v>
      </c>
      <c r="H30" s="17">
        <f t="shared" si="1"/>
        <v>202</v>
      </c>
      <c r="I30" s="18">
        <v>26.1</v>
      </c>
      <c r="J30" s="17">
        <f t="shared" si="2"/>
        <v>190</v>
      </c>
      <c r="K30" s="18">
        <v>10</v>
      </c>
      <c r="L30" s="19">
        <f t="shared" si="3"/>
        <v>336</v>
      </c>
      <c r="M30" s="20">
        <v>318</v>
      </c>
      <c r="N30" s="17">
        <f t="shared" si="4"/>
        <v>139</v>
      </c>
      <c r="O30" s="21">
        <v>3</v>
      </c>
      <c r="P30" s="22">
        <v>3.63</v>
      </c>
      <c r="Q30" s="23">
        <f t="shared" si="5"/>
        <v>332</v>
      </c>
      <c r="R30" s="28">
        <v>0.5</v>
      </c>
      <c r="S30" s="24">
        <v>1.2</v>
      </c>
    </row>
    <row r="31" spans="1:19" ht="12.75">
      <c r="A31" s="86">
        <v>29</v>
      </c>
      <c r="B31" s="15"/>
      <c r="C31" s="35" t="s">
        <v>50</v>
      </c>
      <c r="D31" s="36" t="s">
        <v>21</v>
      </c>
      <c r="E31" s="37" t="s">
        <v>43</v>
      </c>
      <c r="F31" s="17">
        <f t="shared" si="0"/>
        <v>1139</v>
      </c>
      <c r="G31" s="18">
        <v>12.35</v>
      </c>
      <c r="H31" s="17">
        <f t="shared" si="1"/>
        <v>336</v>
      </c>
      <c r="I31" s="18">
        <v>27.54</v>
      </c>
      <c r="J31" s="17">
        <f t="shared" si="2"/>
        <v>206</v>
      </c>
      <c r="K31" s="18">
        <v>9.71</v>
      </c>
      <c r="L31" s="19">
        <f t="shared" si="3"/>
        <v>397</v>
      </c>
      <c r="M31" s="20">
        <v>350</v>
      </c>
      <c r="N31" s="17">
        <f t="shared" si="4"/>
        <v>200</v>
      </c>
      <c r="O31" s="21">
        <v>0</v>
      </c>
      <c r="P31" s="22"/>
      <c r="Q31" s="23">
        <f t="shared" si="5"/>
        <v>0</v>
      </c>
      <c r="R31" s="28">
        <v>1.7</v>
      </c>
      <c r="S31" s="24">
        <v>0</v>
      </c>
    </row>
    <row r="32" spans="1:19" ht="12.75">
      <c r="A32" s="86">
        <v>30</v>
      </c>
      <c r="B32" s="15"/>
      <c r="C32" s="32" t="s">
        <v>65</v>
      </c>
      <c r="D32" s="33" t="s">
        <v>30</v>
      </c>
      <c r="E32" s="49" t="s">
        <v>66</v>
      </c>
      <c r="F32" s="17">
        <f t="shared" si="0"/>
        <v>1135</v>
      </c>
      <c r="G32" s="18">
        <v>15.25</v>
      </c>
      <c r="H32" s="17">
        <f t="shared" si="1"/>
        <v>55</v>
      </c>
      <c r="I32" s="18">
        <v>38</v>
      </c>
      <c r="J32" s="17">
        <f t="shared" si="2"/>
        <v>331</v>
      </c>
      <c r="K32" s="18">
        <v>10.25</v>
      </c>
      <c r="L32" s="19">
        <f t="shared" si="3"/>
        <v>287</v>
      </c>
      <c r="M32" s="20">
        <v>310</v>
      </c>
      <c r="N32" s="17">
        <f t="shared" si="4"/>
        <v>124</v>
      </c>
      <c r="O32" s="21">
        <v>3</v>
      </c>
      <c r="P32" s="22">
        <v>2.93</v>
      </c>
      <c r="Q32" s="23">
        <f t="shared" si="5"/>
        <v>338</v>
      </c>
      <c r="R32" s="28">
        <v>0.9</v>
      </c>
      <c r="S32" s="24">
        <v>0.3</v>
      </c>
    </row>
    <row r="33" spans="1:19" ht="12.75">
      <c r="A33" s="86">
        <v>31</v>
      </c>
      <c r="B33" s="15"/>
      <c r="C33" s="16" t="s">
        <v>83</v>
      </c>
      <c r="D33" s="36" t="s">
        <v>23</v>
      </c>
      <c r="E33" s="17" t="s">
        <v>84</v>
      </c>
      <c r="F33" s="17">
        <f t="shared" si="0"/>
        <v>1115</v>
      </c>
      <c r="G33" s="18">
        <v>14.35</v>
      </c>
      <c r="H33" s="17">
        <f t="shared" si="1"/>
        <v>119</v>
      </c>
      <c r="I33" s="18">
        <v>19.28</v>
      </c>
      <c r="J33" s="17">
        <f t="shared" si="2"/>
        <v>112</v>
      </c>
      <c r="K33" s="18">
        <v>10.12</v>
      </c>
      <c r="L33" s="19">
        <f t="shared" si="3"/>
        <v>312</v>
      </c>
      <c r="M33" s="20">
        <v>344</v>
      </c>
      <c r="N33" s="17">
        <f t="shared" si="4"/>
        <v>188</v>
      </c>
      <c r="O33" s="21">
        <v>2</v>
      </c>
      <c r="P33" s="22">
        <v>57.95</v>
      </c>
      <c r="Q33" s="23">
        <f t="shared" si="5"/>
        <v>384</v>
      </c>
      <c r="R33" s="28">
        <v>1.8</v>
      </c>
      <c r="S33" s="24">
        <v>0.1</v>
      </c>
    </row>
    <row r="34" spans="1:19" ht="12.75">
      <c r="A34" s="86">
        <v>32</v>
      </c>
      <c r="B34" s="15"/>
      <c r="C34" s="32" t="s">
        <v>33</v>
      </c>
      <c r="D34" s="33" t="s">
        <v>21</v>
      </c>
      <c r="E34" s="34" t="s">
        <v>39</v>
      </c>
      <c r="F34" s="17">
        <f t="shared" si="0"/>
        <v>1115</v>
      </c>
      <c r="G34" s="18">
        <v>14.2</v>
      </c>
      <c r="H34" s="17">
        <f t="shared" si="1"/>
        <v>132</v>
      </c>
      <c r="I34" s="18">
        <v>28.63</v>
      </c>
      <c r="J34" s="17">
        <f t="shared" si="2"/>
        <v>219</v>
      </c>
      <c r="K34" s="18">
        <v>10.47</v>
      </c>
      <c r="L34" s="19">
        <f t="shared" si="3"/>
        <v>247</v>
      </c>
      <c r="M34" s="20">
        <v>357</v>
      </c>
      <c r="N34" s="17">
        <f t="shared" si="4"/>
        <v>214</v>
      </c>
      <c r="O34" s="21">
        <v>3</v>
      </c>
      <c r="P34" s="22">
        <v>6.99</v>
      </c>
      <c r="Q34" s="23">
        <f t="shared" si="5"/>
        <v>303</v>
      </c>
      <c r="R34" s="28">
        <v>0.8</v>
      </c>
      <c r="S34" s="24">
        <v>0.7</v>
      </c>
    </row>
    <row r="35" spans="1:19" ht="12.75">
      <c r="A35" s="86">
        <v>33</v>
      </c>
      <c r="B35" s="15"/>
      <c r="C35" s="32" t="s">
        <v>37</v>
      </c>
      <c r="D35" s="33" t="s">
        <v>38</v>
      </c>
      <c r="E35" s="34" t="s">
        <v>39</v>
      </c>
      <c r="F35" s="17">
        <f t="shared" si="0"/>
        <v>1096</v>
      </c>
      <c r="G35" s="18">
        <v>13.4</v>
      </c>
      <c r="H35" s="17">
        <f t="shared" si="1"/>
        <v>210</v>
      </c>
      <c r="I35" s="18">
        <v>19.86</v>
      </c>
      <c r="J35" s="17">
        <f t="shared" si="2"/>
        <v>119</v>
      </c>
      <c r="K35" s="18">
        <v>10.25</v>
      </c>
      <c r="L35" s="19">
        <f t="shared" si="3"/>
        <v>287</v>
      </c>
      <c r="M35" s="20">
        <v>331</v>
      </c>
      <c r="N35" s="17">
        <f t="shared" si="4"/>
        <v>163</v>
      </c>
      <c r="O35" s="21">
        <v>3</v>
      </c>
      <c r="P35" s="22">
        <v>5.35</v>
      </c>
      <c r="Q35" s="23">
        <f t="shared" si="5"/>
        <v>317</v>
      </c>
      <c r="R35" s="28">
        <v>1.1</v>
      </c>
      <c r="S35" s="24">
        <v>0</v>
      </c>
    </row>
    <row r="36" spans="1:19" ht="12.75">
      <c r="A36" s="86">
        <v>34</v>
      </c>
      <c r="B36" s="15"/>
      <c r="C36" s="35" t="s">
        <v>46</v>
      </c>
      <c r="D36" s="36" t="s">
        <v>21</v>
      </c>
      <c r="E36" s="37" t="s">
        <v>43</v>
      </c>
      <c r="F36" s="17">
        <f t="shared" si="0"/>
        <v>1091</v>
      </c>
      <c r="G36" s="18">
        <v>13.91</v>
      </c>
      <c r="H36" s="17">
        <f t="shared" si="1"/>
        <v>158</v>
      </c>
      <c r="I36" s="18">
        <v>25.55</v>
      </c>
      <c r="J36" s="17">
        <f t="shared" si="2"/>
        <v>183</v>
      </c>
      <c r="K36" s="18">
        <v>10.57</v>
      </c>
      <c r="L36" s="19">
        <f t="shared" si="3"/>
        <v>229</v>
      </c>
      <c r="M36" s="20">
        <v>333</v>
      </c>
      <c r="N36" s="17">
        <f t="shared" si="4"/>
        <v>167</v>
      </c>
      <c r="O36" s="25">
        <v>3</v>
      </c>
      <c r="P36" s="26">
        <v>1.17</v>
      </c>
      <c r="Q36" s="23">
        <f t="shared" si="5"/>
        <v>354</v>
      </c>
      <c r="R36" s="28">
        <v>1.3</v>
      </c>
      <c r="S36" s="24">
        <v>0.1</v>
      </c>
    </row>
    <row r="37" spans="1:19" ht="12.75">
      <c r="A37" s="86">
        <v>35</v>
      </c>
      <c r="B37" s="15"/>
      <c r="C37" s="32" t="s">
        <v>34</v>
      </c>
      <c r="D37" s="33" t="s">
        <v>30</v>
      </c>
      <c r="E37" s="34" t="s">
        <v>39</v>
      </c>
      <c r="F37" s="17">
        <f t="shared" si="0"/>
        <v>1060</v>
      </c>
      <c r="G37" s="18">
        <v>13.97</v>
      </c>
      <c r="H37" s="17">
        <f t="shared" si="1"/>
        <v>153</v>
      </c>
      <c r="I37" s="18">
        <v>32.74</v>
      </c>
      <c r="J37" s="17">
        <f t="shared" si="2"/>
        <v>268</v>
      </c>
      <c r="K37" s="18">
        <v>10.23</v>
      </c>
      <c r="L37" s="19">
        <f t="shared" si="3"/>
        <v>291</v>
      </c>
      <c r="M37" s="20">
        <v>340</v>
      </c>
      <c r="N37" s="17">
        <f t="shared" si="4"/>
        <v>180</v>
      </c>
      <c r="O37" s="21">
        <v>3</v>
      </c>
      <c r="P37" s="22">
        <v>25.05</v>
      </c>
      <c r="Q37" s="23">
        <f t="shared" si="5"/>
        <v>168</v>
      </c>
      <c r="R37" s="28">
        <v>0.9</v>
      </c>
      <c r="S37" s="24">
        <v>0.3</v>
      </c>
    </row>
    <row r="38" spans="1:19" ht="12.75">
      <c r="A38" s="86">
        <v>36</v>
      </c>
      <c r="B38" s="15"/>
      <c r="C38" s="32" t="s">
        <v>36</v>
      </c>
      <c r="D38" s="33" t="s">
        <v>30</v>
      </c>
      <c r="E38" s="34" t="s">
        <v>39</v>
      </c>
      <c r="F38" s="17">
        <f t="shared" si="0"/>
        <v>895</v>
      </c>
      <c r="G38" s="18">
        <v>14.11</v>
      </c>
      <c r="H38" s="17">
        <f t="shared" si="1"/>
        <v>140</v>
      </c>
      <c r="I38" s="18">
        <v>21.91</v>
      </c>
      <c r="J38" s="17">
        <f t="shared" si="2"/>
        <v>142</v>
      </c>
      <c r="K38" s="18">
        <v>10.53</v>
      </c>
      <c r="L38" s="19">
        <f t="shared" si="3"/>
        <v>236</v>
      </c>
      <c r="M38" s="20">
        <v>324</v>
      </c>
      <c r="N38" s="17">
        <f t="shared" si="4"/>
        <v>150</v>
      </c>
      <c r="O38" s="21">
        <v>3</v>
      </c>
      <c r="P38" s="22">
        <v>16.49</v>
      </c>
      <c r="Q38" s="23">
        <f t="shared" si="5"/>
        <v>227</v>
      </c>
      <c r="R38" s="28">
        <v>0</v>
      </c>
      <c r="S38" s="24">
        <v>1.2</v>
      </c>
    </row>
    <row r="39" spans="1:19" ht="12.75">
      <c r="A39" s="86">
        <v>37</v>
      </c>
      <c r="B39" s="15"/>
      <c r="C39" s="31" t="s">
        <v>81</v>
      </c>
      <c r="D39" s="30" t="s">
        <v>21</v>
      </c>
      <c r="E39" s="30" t="s">
        <v>17</v>
      </c>
      <c r="F39" s="17">
        <f t="shared" si="0"/>
        <v>678</v>
      </c>
      <c r="G39" s="18">
        <v>15.45</v>
      </c>
      <c r="H39" s="17">
        <f t="shared" si="1"/>
        <v>44</v>
      </c>
      <c r="I39" s="18">
        <v>28.11</v>
      </c>
      <c r="J39" s="17">
        <f t="shared" si="2"/>
        <v>213</v>
      </c>
      <c r="K39" s="18">
        <v>11.07</v>
      </c>
      <c r="L39" s="19">
        <f t="shared" si="3"/>
        <v>151</v>
      </c>
      <c r="M39" s="20">
        <v>282</v>
      </c>
      <c r="N39" s="17">
        <f t="shared" si="4"/>
        <v>78</v>
      </c>
      <c r="O39" s="21">
        <v>3</v>
      </c>
      <c r="P39" s="22">
        <v>21.33</v>
      </c>
      <c r="Q39" s="23">
        <f t="shared" si="5"/>
        <v>192</v>
      </c>
      <c r="R39" s="28">
        <v>1.3</v>
      </c>
      <c r="S39" s="24">
        <v>0.1</v>
      </c>
    </row>
    <row r="40" spans="1:19" ht="12.75">
      <c r="A40" s="86">
        <v>38</v>
      </c>
      <c r="B40" s="15"/>
      <c r="C40" s="16" t="s">
        <v>85</v>
      </c>
      <c r="D40" s="36" t="s">
        <v>21</v>
      </c>
      <c r="E40" s="17" t="s">
        <v>84</v>
      </c>
      <c r="F40" s="17">
        <f t="shared" si="0"/>
        <v>560</v>
      </c>
      <c r="G40" s="18">
        <v>14.78</v>
      </c>
      <c r="H40" s="17">
        <f t="shared" si="1"/>
        <v>86</v>
      </c>
      <c r="I40" s="18">
        <v>21.86</v>
      </c>
      <c r="J40" s="17">
        <f t="shared" si="2"/>
        <v>141</v>
      </c>
      <c r="K40" s="18">
        <v>11.58</v>
      </c>
      <c r="L40" s="19">
        <f t="shared" si="3"/>
        <v>86</v>
      </c>
      <c r="M40" s="20">
        <v>296</v>
      </c>
      <c r="N40" s="17">
        <f t="shared" si="4"/>
        <v>100</v>
      </c>
      <c r="O40" s="21">
        <v>3</v>
      </c>
      <c r="P40" s="22">
        <v>28.33</v>
      </c>
      <c r="Q40" s="23">
        <f t="shared" si="5"/>
        <v>147</v>
      </c>
      <c r="R40" s="28">
        <v>0.8</v>
      </c>
      <c r="S40" s="24">
        <v>0.7</v>
      </c>
    </row>
  </sheetData>
  <mergeCells count="2">
    <mergeCell ref="B1:Q1"/>
    <mergeCell ref="O2:P2"/>
  </mergeCells>
  <printOptions/>
  <pageMargins left="0.5905511811023623" right="0.3937007874015748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Pavelka</cp:lastModifiedBy>
  <cp:lastPrinted>2007-09-23T12:13:04Z</cp:lastPrinted>
  <dcterms:created xsi:type="dcterms:W3CDTF">2006-09-24T19:54:37Z</dcterms:created>
  <dcterms:modified xsi:type="dcterms:W3CDTF">2007-09-23T13:12:05Z</dcterms:modified>
  <cp:category/>
  <cp:version/>
  <cp:contentType/>
  <cp:contentStatus/>
</cp:coreProperties>
</file>