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765" windowHeight="8310" activeTab="0"/>
  </bookViews>
  <sheets>
    <sheet name="děvčata" sheetId="1" r:id="rId1"/>
    <sheet name="chlapci" sheetId="2" r:id="rId2"/>
  </sheets>
  <definedNames/>
  <calcPr fullCalcOnLoad="1"/>
</workbook>
</file>

<file path=xl/sharedStrings.xml><?xml version="1.0" encoding="utf-8"?>
<sst xmlns="http://schemas.openxmlformats.org/spreadsheetml/2006/main" count="236" uniqueCount="106">
  <si>
    <t>Poř.</t>
  </si>
  <si>
    <t>Roč.</t>
  </si>
  <si>
    <t>Body celkem</t>
  </si>
  <si>
    <t>Body</t>
  </si>
  <si>
    <t>Dálka</t>
  </si>
  <si>
    <t xml:space="preserve"> +,- w  dálka</t>
  </si>
  <si>
    <t>oddíl</t>
  </si>
  <si>
    <t>Jméno</t>
  </si>
  <si>
    <t>míček</t>
  </si>
  <si>
    <t>600m</t>
  </si>
  <si>
    <t>50m</t>
  </si>
  <si>
    <t xml:space="preserve"> +,- w  50 m</t>
  </si>
  <si>
    <t>Tahy Dominik</t>
  </si>
  <si>
    <t>Reindlová Eliška</t>
  </si>
  <si>
    <t>MILEV</t>
  </si>
  <si>
    <t>Schorníková Nela</t>
  </si>
  <si>
    <t>Kubátová Veronika</t>
  </si>
  <si>
    <t>Bečková Petra</t>
  </si>
  <si>
    <t>Zemanová Veronika</t>
  </si>
  <si>
    <t>Jelínek Jan</t>
  </si>
  <si>
    <t>NVCEL</t>
  </si>
  <si>
    <t>Holický Ondřej</t>
  </si>
  <si>
    <t>VESEL</t>
  </si>
  <si>
    <t>Ernst Kryštof</t>
  </si>
  <si>
    <t>4DVCB</t>
  </si>
  <si>
    <t>Kadečka Lukáš</t>
  </si>
  <si>
    <t>Kaloš Tomáš</t>
  </si>
  <si>
    <t>Lasovský Karel</t>
  </si>
  <si>
    <t>Vaněk Ondřej</t>
  </si>
  <si>
    <t>CECCB</t>
  </si>
  <si>
    <t>Kolman Jan</t>
  </si>
  <si>
    <t>Soukup Petr</t>
  </si>
  <si>
    <t>Havel Matyáš</t>
  </si>
  <si>
    <t>SOKCB</t>
  </si>
  <si>
    <t>Marousek Štěpán</t>
  </si>
  <si>
    <t>Prem Jan</t>
  </si>
  <si>
    <t>Foglar Matěj</t>
  </si>
  <si>
    <t>Švarc Antonín</t>
  </si>
  <si>
    <t>CZSTR</t>
  </si>
  <si>
    <t>Lancinger Ondřej</t>
  </si>
  <si>
    <t>Přib Adam</t>
  </si>
  <si>
    <t>Chmiel Filip</t>
  </si>
  <si>
    <t>Jarolím Daniel</t>
  </si>
  <si>
    <t>Janda Vít</t>
  </si>
  <si>
    <t>TABOR</t>
  </si>
  <si>
    <t>Slaba Jan</t>
  </si>
  <si>
    <t>Smetana Václav</t>
  </si>
  <si>
    <t>Kovařík Adam</t>
  </si>
  <si>
    <t>Hrádek Martin</t>
  </si>
  <si>
    <t>SKOKJH</t>
  </si>
  <si>
    <t>Stejskal Daniel</t>
  </si>
  <si>
    <t>Holina Radimír</t>
  </si>
  <si>
    <t>Žebrák</t>
  </si>
  <si>
    <t>Vitásek Tomáš</t>
  </si>
  <si>
    <t>Suchan Pavel</t>
  </si>
  <si>
    <t>CHYSK</t>
  </si>
  <si>
    <t>Strouhal Václav</t>
  </si>
  <si>
    <t>Kozojed Matěj</t>
  </si>
  <si>
    <t>Matějček Antonín</t>
  </si>
  <si>
    <t>Čapek Vojtěch</t>
  </si>
  <si>
    <t>SSKBO</t>
  </si>
  <si>
    <t>Holub Lukáš</t>
  </si>
  <si>
    <t>Říhová Linda</t>
  </si>
  <si>
    <t>BLATN</t>
  </si>
  <si>
    <t>Dvořáková Kristýna</t>
  </si>
  <si>
    <t>Farová Michaela</t>
  </si>
  <si>
    <t>Kačírková Josefína</t>
  </si>
  <si>
    <t>Benešová Veronika</t>
  </si>
  <si>
    <t>Tůmová Barbora</t>
  </si>
  <si>
    <t>Mrázková Jana</t>
  </si>
  <si>
    <t>Halounová Magdaléna</t>
  </si>
  <si>
    <t>Kružíková Pavlína</t>
  </si>
  <si>
    <t>Šulistová Lucie</t>
  </si>
  <si>
    <t>Baboučková Jana</t>
  </si>
  <si>
    <t>Tvrzová Gabriela</t>
  </si>
  <si>
    <t>Sýkorová Eliška</t>
  </si>
  <si>
    <t>Strusková Kateřina</t>
  </si>
  <si>
    <t>Šimerová Aneta</t>
  </si>
  <si>
    <t>Friebelová Jana</t>
  </si>
  <si>
    <t>Surá Tereza</t>
  </si>
  <si>
    <t>Vodičková Klára</t>
  </si>
  <si>
    <t>Klímová Michaela</t>
  </si>
  <si>
    <t>Faktorová Tereza</t>
  </si>
  <si>
    <t>Moudrá Vladislava</t>
  </si>
  <si>
    <t>Bočková Veronika</t>
  </si>
  <si>
    <t>Vránová Daniela</t>
  </si>
  <si>
    <t>Šímová Johanka</t>
  </si>
  <si>
    <t>Rejka Šimon</t>
  </si>
  <si>
    <t>MS</t>
  </si>
  <si>
    <t>1,4</t>
  </si>
  <si>
    <t>1,5</t>
  </si>
  <si>
    <t>1,0</t>
  </si>
  <si>
    <t>2,1</t>
  </si>
  <si>
    <t>1</t>
  </si>
  <si>
    <t>0</t>
  </si>
  <si>
    <t>0,8</t>
  </si>
  <si>
    <t>0,5</t>
  </si>
  <si>
    <t>-0,2</t>
  </si>
  <si>
    <t>0,2</t>
  </si>
  <si>
    <t>NF</t>
  </si>
  <si>
    <t>NS</t>
  </si>
  <si>
    <r>
      <t xml:space="preserve">Místo: </t>
    </r>
    <r>
      <rPr>
        <sz val="10"/>
        <rFont val="Arial CE"/>
        <family val="0"/>
      </rPr>
      <t>Sokolský ostrov Č. Budějovice</t>
    </r>
  </si>
  <si>
    <r>
      <t>Pořadatel:</t>
    </r>
    <r>
      <rPr>
        <sz val="10"/>
        <rFont val="Arial CE"/>
        <family val="0"/>
      </rPr>
      <t xml:space="preserve"> TJ SK Čéčova Č. Budějovice</t>
    </r>
  </si>
  <si>
    <r>
      <t>Technický delegát:</t>
    </r>
    <r>
      <rPr>
        <sz val="10"/>
        <rFont val="Arial CE"/>
        <family val="0"/>
      </rPr>
      <t xml:space="preserve"> Pavel Fleischmann</t>
    </r>
  </si>
  <si>
    <t>KPJ ve víceboji přípravek</t>
  </si>
  <si>
    <r>
      <t>Datum:</t>
    </r>
    <r>
      <rPr>
        <sz val="10"/>
        <rFont val="Arial CE"/>
        <family val="0"/>
      </rPr>
      <t xml:space="preserve"> 25.9.2011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</si>
</sst>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#.00"/>
    <numFmt numFmtId="175" formatCode="00.00"/>
    <numFmt numFmtId="176" formatCode="000\ 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[$-405]d\.\ mmmm\ yyyy"/>
  </numFmts>
  <fonts count="46">
    <font>
      <sz val="10"/>
      <name val="Arial CE"/>
      <family val="0"/>
    </font>
    <font>
      <b/>
      <i/>
      <sz val="1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center" vertical="center" textRotation="90"/>
    </xf>
    <xf numFmtId="2" fontId="4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textRotation="90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right" vertical="center" textRotation="90"/>
    </xf>
    <xf numFmtId="0" fontId="0" fillId="0" borderId="0" xfId="0" applyAlignment="1">
      <alignment horizontal="right"/>
    </xf>
    <xf numFmtId="0" fontId="0" fillId="0" borderId="12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textRotation="90"/>
    </xf>
    <xf numFmtId="49" fontId="5" fillId="33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1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10" fillId="0" borderId="14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2" fontId="4" fillId="0" borderId="24" xfId="0" applyNumberFormat="1" applyFont="1" applyBorder="1" applyAlignment="1">
      <alignment horizontal="center" vertical="center" textRotation="90"/>
    </xf>
    <xf numFmtId="2" fontId="4" fillId="0" borderId="25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8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showGridLines="0" tabSelected="1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6" sqref="G6"/>
    </sheetView>
  </sheetViews>
  <sheetFormatPr defaultColWidth="9.00390625" defaultRowHeight="12.75"/>
  <cols>
    <col min="1" max="1" width="3.625" style="2" customWidth="1"/>
    <col min="2" max="2" width="22.75390625" style="4" customWidth="1"/>
    <col min="3" max="3" width="10.25390625" style="51" customWidth="1"/>
    <col min="4" max="4" width="7.375" style="5" customWidth="1"/>
    <col min="5" max="5" width="8.125" style="3" customWidth="1"/>
    <col min="6" max="6" width="7.625" style="14" customWidth="1"/>
    <col min="7" max="7" width="4.875" style="2" customWidth="1"/>
    <col min="8" max="8" width="7.25390625" style="14" customWidth="1"/>
    <col min="9" max="9" width="4.875" style="2" customWidth="1"/>
    <col min="10" max="10" width="6.75390625" style="14" customWidth="1"/>
    <col min="11" max="11" width="4.625" style="2" customWidth="1"/>
    <col min="12" max="12" width="3.125" style="17" customWidth="1"/>
    <col min="13" max="13" width="6.25390625" style="14" customWidth="1"/>
    <col min="14" max="14" width="4.875" style="2" customWidth="1"/>
    <col min="15" max="15" width="7.375" style="1" customWidth="1"/>
    <col min="16" max="16384" width="9.125" style="2" customWidth="1"/>
  </cols>
  <sheetData>
    <row r="1" spans="2:15" ht="7.5" customHeight="1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4"/>
    </row>
    <row r="2" spans="2:15" ht="23.25" customHeight="1">
      <c r="B2" s="104" t="s">
        <v>104</v>
      </c>
      <c r="C2" s="101"/>
      <c r="D2"/>
      <c r="E2"/>
      <c r="F2"/>
      <c r="G2"/>
      <c r="H2"/>
      <c r="I2" s="96"/>
      <c r="J2" s="96"/>
      <c r="K2" s="96"/>
      <c r="L2" s="96"/>
      <c r="M2" s="96"/>
      <c r="N2" s="96"/>
      <c r="O2" s="24"/>
    </row>
    <row r="3" spans="3:15" ht="12" customHeight="1">
      <c r="C3" s="102"/>
      <c r="I3" s="96"/>
      <c r="J3" s="96"/>
      <c r="K3" s="96"/>
      <c r="L3" s="96"/>
      <c r="M3" s="96"/>
      <c r="N3" s="96"/>
      <c r="O3" s="24"/>
    </row>
    <row r="4" spans="2:15" ht="13.5" customHeight="1">
      <c r="B4" s="103" t="s">
        <v>101</v>
      </c>
      <c r="C4" s="34"/>
      <c r="D4"/>
      <c r="I4" s="96"/>
      <c r="J4" s="96"/>
      <c r="K4" s="96"/>
      <c r="L4" s="96"/>
      <c r="M4" s="96"/>
      <c r="N4" s="96"/>
      <c r="O4" s="24"/>
    </row>
    <row r="5" spans="2:15" ht="15" customHeight="1">
      <c r="B5" s="103" t="s">
        <v>102</v>
      </c>
      <c r="C5" s="34"/>
      <c r="D5"/>
      <c r="I5" s="96"/>
      <c r="J5" s="96"/>
      <c r="K5" s="96"/>
      <c r="L5" s="96"/>
      <c r="M5" s="96"/>
      <c r="N5" s="96"/>
      <c r="O5" s="24"/>
    </row>
    <row r="6" spans="2:15" ht="14.25" customHeight="1">
      <c r="B6" s="103" t="s">
        <v>105</v>
      </c>
      <c r="C6" s="34"/>
      <c r="D6"/>
      <c r="I6" s="96"/>
      <c r="J6" s="96"/>
      <c r="K6" s="96"/>
      <c r="L6" s="96"/>
      <c r="M6" s="96"/>
      <c r="N6" s="96"/>
      <c r="O6" s="24"/>
    </row>
    <row r="7" spans="2:15" ht="15" customHeight="1">
      <c r="B7" s="103" t="s">
        <v>103</v>
      </c>
      <c r="C7" s="34"/>
      <c r="D7"/>
      <c r="I7" s="96"/>
      <c r="J7" s="96"/>
      <c r="K7" s="96"/>
      <c r="L7" s="96"/>
      <c r="M7" s="96"/>
      <c r="N7" s="96"/>
      <c r="O7" s="24"/>
    </row>
    <row r="8" ht="13.5" customHeight="1" thickBot="1"/>
    <row r="9" spans="1:16" ht="66" customHeight="1" thickBot="1">
      <c r="A9" s="6" t="s">
        <v>0</v>
      </c>
      <c r="B9" s="7" t="s">
        <v>7</v>
      </c>
      <c r="C9" s="52" t="s">
        <v>1</v>
      </c>
      <c r="D9" s="8" t="s">
        <v>6</v>
      </c>
      <c r="E9" s="8" t="s">
        <v>2</v>
      </c>
      <c r="F9" s="15" t="s">
        <v>8</v>
      </c>
      <c r="G9" s="32" t="s">
        <v>3</v>
      </c>
      <c r="H9" s="15" t="s">
        <v>10</v>
      </c>
      <c r="I9" s="32" t="s">
        <v>3</v>
      </c>
      <c r="J9" s="15" t="s">
        <v>4</v>
      </c>
      <c r="K9" s="32" t="s">
        <v>3</v>
      </c>
      <c r="L9" s="97" t="s">
        <v>9</v>
      </c>
      <c r="M9" s="98"/>
      <c r="N9" s="8" t="s">
        <v>3</v>
      </c>
      <c r="O9" s="22" t="s">
        <v>11</v>
      </c>
      <c r="P9" s="22" t="s">
        <v>5</v>
      </c>
    </row>
    <row r="10" spans="2:15" ht="15" customHeight="1" hidden="1">
      <c r="B10" s="9"/>
      <c r="C10" s="53"/>
      <c r="D10" s="10"/>
      <c r="E10" s="11" t="e">
        <f>#REF!+G10+I10+#REF!+K10+#REF!+#REF!+#REF!+#REF!+N10</f>
        <v>#REF!</v>
      </c>
      <c r="F10" s="16">
        <v>13.79</v>
      </c>
      <c r="G10" s="10">
        <f>IF(F10&lt;&gt;0,INT(5.74352*(28.5-F10)^1.92),0)</f>
        <v>1002</v>
      </c>
      <c r="H10" s="16">
        <v>15.82</v>
      </c>
      <c r="I10" s="10">
        <f>IF(H10&lt;&gt;0,INT(51.39*(H10-1.5)^1.05),0)</f>
        <v>840</v>
      </c>
      <c r="J10" s="16">
        <v>48.29</v>
      </c>
      <c r="K10" s="10">
        <f>IF(J10&lt;&gt;0,INT(1.53775*(82-J10)^1.81),0)</f>
        <v>895</v>
      </c>
      <c r="L10" s="18">
        <v>4</v>
      </c>
      <c r="M10" s="16">
        <v>31.25</v>
      </c>
      <c r="N10" s="10">
        <f>IF(L10+M10&lt;&gt;0,INT(0.03768*(480-((L10*60)+M10))^1.85),0)</f>
        <v>736</v>
      </c>
      <c r="O10" s="2"/>
    </row>
    <row r="11" spans="1:16" s="13" customFormat="1" ht="12.75">
      <c r="A11" s="48">
        <v>1</v>
      </c>
      <c r="B11" s="64" t="s">
        <v>75</v>
      </c>
      <c r="C11" s="37">
        <v>2001</v>
      </c>
      <c r="D11" s="19" t="s">
        <v>33</v>
      </c>
      <c r="E11" s="21">
        <f aca="true" t="shared" si="0" ref="E11:E30">G11+I11+K11+N11</f>
        <v>1652</v>
      </c>
      <c r="F11" s="29">
        <v>38.31</v>
      </c>
      <c r="G11" s="19">
        <f aca="true" t="shared" si="1" ref="G11:G30">IF(F11&lt;&gt;0,INT(7.86*(F11-8)^1.1),0)</f>
        <v>335</v>
      </c>
      <c r="H11" s="29">
        <v>8.17</v>
      </c>
      <c r="I11" s="25">
        <f aca="true" t="shared" si="2" ref="I11:I30">IF(H11&lt;&gt;0,INT(66.6475*(11-H11)^1.81),0)</f>
        <v>438</v>
      </c>
      <c r="J11" s="28">
        <v>376</v>
      </c>
      <c r="K11" s="19">
        <f aca="true" t="shared" si="3" ref="K11:K30">IF(J11&lt;&gt;0,INT(0.188807*(J11-210)^1.41),0)</f>
        <v>254</v>
      </c>
      <c r="L11" s="21">
        <v>1</v>
      </c>
      <c r="M11" s="30">
        <v>52.51</v>
      </c>
      <c r="N11" s="20">
        <f aca="true" t="shared" si="4" ref="N11:N39">IF(L11+M11&lt;&gt;0,INT(0.19889*(185-((L11*60)+M11))^1.88),0)</f>
        <v>625</v>
      </c>
      <c r="O11" s="36" t="s">
        <v>89</v>
      </c>
      <c r="P11" s="23"/>
    </row>
    <row r="12" spans="1:16" s="13" customFormat="1" ht="12.75">
      <c r="A12" s="48">
        <f>2</f>
        <v>2</v>
      </c>
      <c r="B12" s="64" t="s">
        <v>65</v>
      </c>
      <c r="C12" s="37">
        <v>2000</v>
      </c>
      <c r="D12" s="19" t="s">
        <v>44</v>
      </c>
      <c r="E12" s="21">
        <f t="shared" si="0"/>
        <v>1567</v>
      </c>
      <c r="F12" s="29">
        <v>37.59</v>
      </c>
      <c r="G12" s="19">
        <f t="shared" si="1"/>
        <v>326</v>
      </c>
      <c r="H12" s="29">
        <v>8.05</v>
      </c>
      <c r="I12" s="25">
        <f t="shared" si="2"/>
        <v>472</v>
      </c>
      <c r="J12" s="28">
        <v>404</v>
      </c>
      <c r="K12" s="19">
        <f t="shared" si="3"/>
        <v>317</v>
      </c>
      <c r="L12" s="21">
        <v>2</v>
      </c>
      <c r="M12" s="30">
        <v>3.93</v>
      </c>
      <c r="N12" s="20">
        <f t="shared" si="4"/>
        <v>452</v>
      </c>
      <c r="O12" s="36" t="s">
        <v>89</v>
      </c>
      <c r="P12" s="23"/>
    </row>
    <row r="13" spans="1:16" s="13" customFormat="1" ht="12.75">
      <c r="A13" s="48">
        <f>2</f>
        <v>2</v>
      </c>
      <c r="B13" s="64" t="s">
        <v>13</v>
      </c>
      <c r="C13" s="37">
        <v>2000</v>
      </c>
      <c r="D13" s="19" t="s">
        <v>14</v>
      </c>
      <c r="E13" s="21">
        <f t="shared" si="0"/>
        <v>1567</v>
      </c>
      <c r="F13" s="29">
        <v>35.63</v>
      </c>
      <c r="G13" s="19">
        <f t="shared" si="1"/>
        <v>302</v>
      </c>
      <c r="H13" s="29">
        <v>7.93</v>
      </c>
      <c r="I13" s="25">
        <f t="shared" si="2"/>
        <v>507</v>
      </c>
      <c r="J13" s="28">
        <v>396</v>
      </c>
      <c r="K13" s="19">
        <f t="shared" si="3"/>
        <v>299</v>
      </c>
      <c r="L13" s="21">
        <v>2</v>
      </c>
      <c r="M13" s="30">
        <v>3.43</v>
      </c>
      <c r="N13" s="20">
        <f t="shared" si="4"/>
        <v>459</v>
      </c>
      <c r="O13" s="36" t="s">
        <v>89</v>
      </c>
      <c r="P13" s="47"/>
    </row>
    <row r="14" spans="1:16" s="13" customFormat="1" ht="12.75">
      <c r="A14" s="48">
        <v>4</v>
      </c>
      <c r="B14" s="57" t="s">
        <v>80</v>
      </c>
      <c r="C14" s="57">
        <v>2000</v>
      </c>
      <c r="D14" s="69" t="s">
        <v>29</v>
      </c>
      <c r="E14" s="21">
        <f t="shared" si="0"/>
        <v>1439</v>
      </c>
      <c r="F14" s="29">
        <v>26.43</v>
      </c>
      <c r="G14" s="19">
        <f t="shared" si="1"/>
        <v>193</v>
      </c>
      <c r="H14" s="29">
        <v>8.19</v>
      </c>
      <c r="I14" s="25">
        <f t="shared" si="2"/>
        <v>432</v>
      </c>
      <c r="J14" s="28">
        <v>391</v>
      </c>
      <c r="K14" s="19">
        <f t="shared" si="3"/>
        <v>287</v>
      </c>
      <c r="L14" s="21">
        <v>1</v>
      </c>
      <c r="M14" s="30">
        <v>58.75</v>
      </c>
      <c r="N14" s="20">
        <f>IF(L14+M14&lt;&gt;0,INT(0.19889*(185-((L14*60)+M14))^1.88),0)</f>
        <v>527</v>
      </c>
      <c r="O14" s="46" t="s">
        <v>91</v>
      </c>
      <c r="P14" s="47"/>
    </row>
    <row r="15" spans="1:16" s="13" customFormat="1" ht="12.75">
      <c r="A15" s="49">
        <v>5</v>
      </c>
      <c r="B15" s="60" t="s">
        <v>85</v>
      </c>
      <c r="C15" s="60">
        <v>2000</v>
      </c>
      <c r="D15" s="70" t="s">
        <v>20</v>
      </c>
      <c r="E15" s="21">
        <f t="shared" si="0"/>
        <v>1269</v>
      </c>
      <c r="F15" s="29">
        <v>26.86</v>
      </c>
      <c r="G15" s="19">
        <f t="shared" si="1"/>
        <v>198</v>
      </c>
      <c r="H15" s="29">
        <v>8.23</v>
      </c>
      <c r="I15" s="25">
        <f t="shared" si="2"/>
        <v>421</v>
      </c>
      <c r="J15" s="28">
        <v>389</v>
      </c>
      <c r="K15" s="19">
        <f t="shared" si="3"/>
        <v>283</v>
      </c>
      <c r="L15" s="21">
        <v>2</v>
      </c>
      <c r="M15" s="30">
        <v>10.33</v>
      </c>
      <c r="N15" s="20">
        <f t="shared" si="4"/>
        <v>367</v>
      </c>
      <c r="O15" s="36" t="s">
        <v>92</v>
      </c>
      <c r="P15" s="23"/>
    </row>
    <row r="16" spans="1:16" s="13" customFormat="1" ht="12.75">
      <c r="A16" s="48">
        <v>6</v>
      </c>
      <c r="B16" s="64" t="s">
        <v>74</v>
      </c>
      <c r="C16" s="37">
        <v>2002</v>
      </c>
      <c r="D16" s="19" t="s">
        <v>33</v>
      </c>
      <c r="E16" s="21">
        <f t="shared" si="0"/>
        <v>1091</v>
      </c>
      <c r="F16" s="29">
        <v>25.97</v>
      </c>
      <c r="G16" s="19">
        <f t="shared" si="1"/>
        <v>188</v>
      </c>
      <c r="H16" s="29">
        <v>8.79</v>
      </c>
      <c r="I16" s="25">
        <f t="shared" si="2"/>
        <v>279</v>
      </c>
      <c r="J16" s="28">
        <v>361</v>
      </c>
      <c r="K16" s="19">
        <f t="shared" si="3"/>
        <v>223</v>
      </c>
      <c r="L16" s="21">
        <v>2</v>
      </c>
      <c r="M16" s="30">
        <v>7.73</v>
      </c>
      <c r="N16" s="20">
        <f t="shared" si="4"/>
        <v>401</v>
      </c>
      <c r="O16" s="36" t="s">
        <v>93</v>
      </c>
      <c r="P16" s="23"/>
    </row>
    <row r="17" spans="1:16" s="13" customFormat="1" ht="12.75">
      <c r="A17" s="48">
        <v>7</v>
      </c>
      <c r="B17" s="64" t="s">
        <v>72</v>
      </c>
      <c r="C17" s="37">
        <v>2000</v>
      </c>
      <c r="D17" s="19" t="s">
        <v>33</v>
      </c>
      <c r="E17" s="21">
        <f t="shared" si="0"/>
        <v>1086</v>
      </c>
      <c r="F17" s="29">
        <v>30.37</v>
      </c>
      <c r="G17" s="19">
        <f t="shared" si="1"/>
        <v>239</v>
      </c>
      <c r="H17" s="29">
        <v>8.15</v>
      </c>
      <c r="I17" s="25">
        <f t="shared" si="2"/>
        <v>443</v>
      </c>
      <c r="J17" s="28">
        <v>371</v>
      </c>
      <c r="K17" s="19">
        <f t="shared" si="3"/>
        <v>244</v>
      </c>
      <c r="L17" s="21">
        <v>2</v>
      </c>
      <c r="M17" s="30">
        <v>29.87</v>
      </c>
      <c r="N17" s="20">
        <f t="shared" si="4"/>
        <v>160</v>
      </c>
      <c r="O17" s="46" t="s">
        <v>90</v>
      </c>
      <c r="P17" s="47"/>
    </row>
    <row r="18" spans="1:16" s="13" customFormat="1" ht="12.75">
      <c r="A18" s="48">
        <v>8</v>
      </c>
      <c r="B18" s="64" t="s">
        <v>18</v>
      </c>
      <c r="C18" s="37">
        <v>2000</v>
      </c>
      <c r="D18" s="19" t="s">
        <v>14</v>
      </c>
      <c r="E18" s="21">
        <f t="shared" si="0"/>
        <v>1069</v>
      </c>
      <c r="F18" s="29">
        <v>26.72</v>
      </c>
      <c r="G18" s="19">
        <f t="shared" si="1"/>
        <v>197</v>
      </c>
      <c r="H18" s="29">
        <v>8.69</v>
      </c>
      <c r="I18" s="25">
        <f t="shared" si="2"/>
        <v>303</v>
      </c>
      <c r="J18" s="28">
        <v>349</v>
      </c>
      <c r="K18" s="19">
        <f t="shared" si="3"/>
        <v>198</v>
      </c>
      <c r="L18" s="21">
        <v>2</v>
      </c>
      <c r="M18" s="30">
        <v>10.05</v>
      </c>
      <c r="N18" s="20">
        <f t="shared" si="4"/>
        <v>371</v>
      </c>
      <c r="O18" s="46" t="s">
        <v>90</v>
      </c>
      <c r="P18" s="47"/>
    </row>
    <row r="19" spans="1:16" s="13" customFormat="1" ht="12.75">
      <c r="A19" s="48">
        <v>9</v>
      </c>
      <c r="B19" s="65" t="s">
        <v>71</v>
      </c>
      <c r="C19" s="56">
        <v>2000</v>
      </c>
      <c r="D19" s="20" t="s">
        <v>33</v>
      </c>
      <c r="E19" s="21">
        <f t="shared" si="0"/>
        <v>1065</v>
      </c>
      <c r="F19" s="29">
        <v>16.55</v>
      </c>
      <c r="G19" s="19">
        <f t="shared" si="1"/>
        <v>83</v>
      </c>
      <c r="H19" s="29">
        <v>8.23</v>
      </c>
      <c r="I19" s="25">
        <f t="shared" si="2"/>
        <v>421</v>
      </c>
      <c r="J19" s="28">
        <v>357</v>
      </c>
      <c r="K19" s="19">
        <f t="shared" si="3"/>
        <v>214</v>
      </c>
      <c r="L19" s="21">
        <v>2</v>
      </c>
      <c r="M19" s="30">
        <v>11.97</v>
      </c>
      <c r="N19" s="20">
        <f t="shared" si="4"/>
        <v>347</v>
      </c>
      <c r="O19" s="46" t="s">
        <v>90</v>
      </c>
      <c r="P19" s="47"/>
    </row>
    <row r="20" spans="1:16" s="13" customFormat="1" ht="12.75">
      <c r="A20" s="48">
        <v>10</v>
      </c>
      <c r="B20" s="64" t="s">
        <v>69</v>
      </c>
      <c r="C20" s="37">
        <v>2001</v>
      </c>
      <c r="D20" s="19" t="s">
        <v>38</v>
      </c>
      <c r="E20" s="21">
        <f t="shared" si="0"/>
        <v>1059</v>
      </c>
      <c r="F20" s="29">
        <v>31.87</v>
      </c>
      <c r="G20" s="19">
        <f t="shared" si="1"/>
        <v>257</v>
      </c>
      <c r="H20" s="29">
        <v>8.65</v>
      </c>
      <c r="I20" s="25">
        <f t="shared" si="2"/>
        <v>312</v>
      </c>
      <c r="J20" s="28">
        <v>356</v>
      </c>
      <c r="K20" s="19">
        <f t="shared" si="3"/>
        <v>212</v>
      </c>
      <c r="L20" s="21">
        <v>2</v>
      </c>
      <c r="M20" s="30">
        <v>17.89</v>
      </c>
      <c r="N20" s="20">
        <f t="shared" si="4"/>
        <v>278</v>
      </c>
      <c r="O20" s="36" t="s">
        <v>92</v>
      </c>
      <c r="P20" s="23"/>
    </row>
    <row r="21" spans="1:16" ht="12.75">
      <c r="A21" s="49">
        <v>11</v>
      </c>
      <c r="B21" s="94" t="s">
        <v>84</v>
      </c>
      <c r="C21" s="59">
        <v>2000</v>
      </c>
      <c r="D21" s="70" t="s">
        <v>20</v>
      </c>
      <c r="E21" s="21">
        <f t="shared" si="0"/>
        <v>1044</v>
      </c>
      <c r="F21" s="29">
        <v>33.52</v>
      </c>
      <c r="G21" s="19">
        <f t="shared" si="1"/>
        <v>277</v>
      </c>
      <c r="H21" s="29">
        <v>8.57</v>
      </c>
      <c r="I21" s="25">
        <f t="shared" si="2"/>
        <v>332</v>
      </c>
      <c r="J21" s="28">
        <v>360</v>
      </c>
      <c r="K21" s="19">
        <f t="shared" si="3"/>
        <v>220</v>
      </c>
      <c r="L21" s="21">
        <v>2</v>
      </c>
      <c r="M21" s="30">
        <v>23.83</v>
      </c>
      <c r="N21" s="20">
        <f t="shared" si="4"/>
        <v>215</v>
      </c>
      <c r="O21" s="36" t="s">
        <v>92</v>
      </c>
      <c r="P21" s="23"/>
    </row>
    <row r="22" spans="1:16" ht="12.75">
      <c r="A22" s="48">
        <v>12</v>
      </c>
      <c r="B22" s="64" t="s">
        <v>79</v>
      </c>
      <c r="C22" s="37">
        <v>2000</v>
      </c>
      <c r="D22" s="19" t="s">
        <v>29</v>
      </c>
      <c r="E22" s="21">
        <f t="shared" si="0"/>
        <v>1026</v>
      </c>
      <c r="F22" s="29">
        <v>32.58</v>
      </c>
      <c r="G22" s="19">
        <f t="shared" si="1"/>
        <v>266</v>
      </c>
      <c r="H22" s="29">
        <v>7.97</v>
      </c>
      <c r="I22" s="25">
        <f t="shared" si="2"/>
        <v>495</v>
      </c>
      <c r="J22" s="28">
        <v>381</v>
      </c>
      <c r="K22" s="19">
        <f t="shared" si="3"/>
        <v>265</v>
      </c>
      <c r="L22" s="21"/>
      <c r="M22" s="30" t="s">
        <v>100</v>
      </c>
      <c r="N22" s="20">
        <v>0</v>
      </c>
      <c r="O22" s="46" t="s">
        <v>89</v>
      </c>
      <c r="P22" s="23"/>
    </row>
    <row r="23" spans="1:16" ht="12.75">
      <c r="A23" s="49">
        <v>13</v>
      </c>
      <c r="B23" s="66" t="s">
        <v>17</v>
      </c>
      <c r="C23" s="66">
        <v>2000</v>
      </c>
      <c r="D23" s="25" t="s">
        <v>14</v>
      </c>
      <c r="E23" s="21">
        <f t="shared" si="0"/>
        <v>942</v>
      </c>
      <c r="F23" s="29">
        <v>18.29</v>
      </c>
      <c r="G23" s="19">
        <f t="shared" si="1"/>
        <v>102</v>
      </c>
      <c r="H23" s="29">
        <v>8.67</v>
      </c>
      <c r="I23" s="25">
        <f t="shared" si="2"/>
        <v>308</v>
      </c>
      <c r="J23" s="28">
        <v>360</v>
      </c>
      <c r="K23" s="19">
        <f t="shared" si="3"/>
        <v>220</v>
      </c>
      <c r="L23" s="21">
        <v>2</v>
      </c>
      <c r="M23" s="30">
        <v>14.89</v>
      </c>
      <c r="N23" s="20">
        <f t="shared" si="4"/>
        <v>312</v>
      </c>
      <c r="O23" s="46" t="s">
        <v>90</v>
      </c>
      <c r="P23" s="23"/>
    </row>
    <row r="24" spans="1:16" ht="12.75">
      <c r="A24" s="49">
        <v>14</v>
      </c>
      <c r="B24" s="64" t="s">
        <v>66</v>
      </c>
      <c r="C24" s="37">
        <v>2000</v>
      </c>
      <c r="D24" s="19" t="s">
        <v>44</v>
      </c>
      <c r="E24" s="21">
        <f t="shared" si="0"/>
        <v>913</v>
      </c>
      <c r="F24" s="29">
        <v>21.36</v>
      </c>
      <c r="G24" s="19">
        <f t="shared" si="1"/>
        <v>136</v>
      </c>
      <c r="H24" s="29">
        <v>8.71</v>
      </c>
      <c r="I24" s="25">
        <f t="shared" si="2"/>
        <v>298</v>
      </c>
      <c r="J24" s="28">
        <v>361</v>
      </c>
      <c r="K24" s="19">
        <f t="shared" si="3"/>
        <v>223</v>
      </c>
      <c r="L24" s="21">
        <v>2</v>
      </c>
      <c r="M24" s="30">
        <v>19.87</v>
      </c>
      <c r="N24" s="20">
        <f t="shared" si="4"/>
        <v>256</v>
      </c>
      <c r="O24" s="36" t="s">
        <v>89</v>
      </c>
      <c r="P24" s="23"/>
    </row>
    <row r="25" spans="1:16" ht="12.75">
      <c r="A25" s="50">
        <v>15</v>
      </c>
      <c r="B25" s="57" t="s">
        <v>81</v>
      </c>
      <c r="C25" s="57">
        <v>2000</v>
      </c>
      <c r="D25" s="69" t="s">
        <v>29</v>
      </c>
      <c r="E25" s="21">
        <f t="shared" si="0"/>
        <v>884</v>
      </c>
      <c r="F25" s="29">
        <v>17.49</v>
      </c>
      <c r="G25" s="19">
        <f t="shared" si="1"/>
        <v>93</v>
      </c>
      <c r="H25" s="29">
        <v>8.19</v>
      </c>
      <c r="I25" s="25">
        <f t="shared" si="2"/>
        <v>432</v>
      </c>
      <c r="J25" s="28">
        <v>334</v>
      </c>
      <c r="K25" s="19">
        <f t="shared" si="3"/>
        <v>168</v>
      </c>
      <c r="L25" s="21">
        <v>2</v>
      </c>
      <c r="M25" s="30">
        <v>26.33</v>
      </c>
      <c r="N25" s="20">
        <f t="shared" si="4"/>
        <v>191</v>
      </c>
      <c r="O25" s="46" t="s">
        <v>90</v>
      </c>
      <c r="P25" s="47"/>
    </row>
    <row r="26" spans="1:16" ht="12.75">
      <c r="A26" s="49">
        <v>16</v>
      </c>
      <c r="B26" s="64" t="s">
        <v>76</v>
      </c>
      <c r="C26" s="37">
        <v>2002</v>
      </c>
      <c r="D26" s="19" t="s">
        <v>29</v>
      </c>
      <c r="E26" s="21">
        <f t="shared" si="0"/>
        <v>869</v>
      </c>
      <c r="F26" s="29">
        <v>20.7</v>
      </c>
      <c r="G26" s="19">
        <f t="shared" si="1"/>
        <v>128</v>
      </c>
      <c r="H26" s="29">
        <v>8.6</v>
      </c>
      <c r="I26" s="25">
        <f t="shared" si="2"/>
        <v>325</v>
      </c>
      <c r="J26" s="28">
        <v>325</v>
      </c>
      <c r="K26" s="19">
        <f t="shared" si="3"/>
        <v>151</v>
      </c>
      <c r="L26" s="21">
        <v>2</v>
      </c>
      <c r="M26" s="30">
        <v>19</v>
      </c>
      <c r="N26" s="20">
        <f t="shared" si="4"/>
        <v>265</v>
      </c>
      <c r="O26" s="46" t="s">
        <v>94</v>
      </c>
      <c r="P26" s="47"/>
    </row>
    <row r="27" spans="1:16" ht="12.75">
      <c r="A27" s="49">
        <v>17</v>
      </c>
      <c r="B27" s="66" t="s">
        <v>68</v>
      </c>
      <c r="C27" s="66">
        <v>2001</v>
      </c>
      <c r="D27" s="25" t="s">
        <v>38</v>
      </c>
      <c r="E27" s="21">
        <f t="shared" si="0"/>
        <v>820</v>
      </c>
      <c r="F27" s="29">
        <v>30.86</v>
      </c>
      <c r="G27" s="19">
        <f t="shared" si="1"/>
        <v>245</v>
      </c>
      <c r="H27" s="29">
        <v>9.09</v>
      </c>
      <c r="I27" s="25">
        <f t="shared" si="2"/>
        <v>215</v>
      </c>
      <c r="J27" s="28">
        <v>320</v>
      </c>
      <c r="K27" s="19">
        <f t="shared" si="3"/>
        <v>142</v>
      </c>
      <c r="L27" s="21">
        <v>2</v>
      </c>
      <c r="M27" s="30">
        <v>23.55</v>
      </c>
      <c r="N27" s="20">
        <f t="shared" si="4"/>
        <v>218</v>
      </c>
      <c r="O27" s="36" t="s">
        <v>92</v>
      </c>
      <c r="P27" s="23"/>
    </row>
    <row r="28" spans="1:16" ht="12.75">
      <c r="A28" s="49">
        <v>18</v>
      </c>
      <c r="B28" s="64" t="s">
        <v>73</v>
      </c>
      <c r="C28" s="37">
        <v>2000</v>
      </c>
      <c r="D28" s="19" t="s">
        <v>33</v>
      </c>
      <c r="E28" s="21">
        <f t="shared" si="0"/>
        <v>800</v>
      </c>
      <c r="F28" s="29">
        <v>22.83</v>
      </c>
      <c r="G28" s="19">
        <f t="shared" si="1"/>
        <v>152</v>
      </c>
      <c r="H28" s="29">
        <v>8.09</v>
      </c>
      <c r="I28" s="25">
        <f t="shared" si="2"/>
        <v>460</v>
      </c>
      <c r="J28" s="28">
        <v>344</v>
      </c>
      <c r="K28" s="19">
        <f t="shared" si="3"/>
        <v>188</v>
      </c>
      <c r="L28" s="21"/>
      <c r="M28" s="30" t="s">
        <v>99</v>
      </c>
      <c r="N28" s="20">
        <v>0</v>
      </c>
      <c r="O28" s="36" t="s">
        <v>89</v>
      </c>
      <c r="P28" s="23"/>
    </row>
    <row r="29" spans="1:16" ht="12.75">
      <c r="A29" s="49">
        <v>19</v>
      </c>
      <c r="B29" s="67" t="s">
        <v>67</v>
      </c>
      <c r="C29" s="68">
        <v>2000</v>
      </c>
      <c r="D29" s="19" t="s">
        <v>44</v>
      </c>
      <c r="E29" s="21">
        <f t="shared" si="0"/>
        <v>782</v>
      </c>
      <c r="F29" s="29">
        <v>28</v>
      </c>
      <c r="G29" s="19">
        <f t="shared" si="1"/>
        <v>212</v>
      </c>
      <c r="H29" s="28">
        <v>9.07</v>
      </c>
      <c r="I29" s="25">
        <f t="shared" si="2"/>
        <v>219</v>
      </c>
      <c r="J29" s="28">
        <v>341</v>
      </c>
      <c r="K29" s="19">
        <f t="shared" si="3"/>
        <v>182</v>
      </c>
      <c r="L29" s="21">
        <v>2</v>
      </c>
      <c r="M29" s="31">
        <v>28.75</v>
      </c>
      <c r="N29" s="20">
        <f t="shared" si="4"/>
        <v>169</v>
      </c>
      <c r="O29" s="46" t="s">
        <v>90</v>
      </c>
      <c r="P29" s="23"/>
    </row>
    <row r="30" spans="1:16" ht="12.75">
      <c r="A30" s="49">
        <v>20</v>
      </c>
      <c r="B30" s="64" t="s">
        <v>62</v>
      </c>
      <c r="C30" s="37">
        <v>2000</v>
      </c>
      <c r="D30" s="19" t="s">
        <v>63</v>
      </c>
      <c r="E30" s="21">
        <f t="shared" si="0"/>
        <v>748</v>
      </c>
      <c r="F30" s="29">
        <v>30.26</v>
      </c>
      <c r="G30" s="19">
        <f t="shared" si="1"/>
        <v>238</v>
      </c>
      <c r="H30" s="29">
        <v>8.51</v>
      </c>
      <c r="I30" s="25">
        <f t="shared" si="2"/>
        <v>347</v>
      </c>
      <c r="J30" s="28">
        <v>331</v>
      </c>
      <c r="K30" s="19">
        <f t="shared" si="3"/>
        <v>163</v>
      </c>
      <c r="L30" s="21"/>
      <c r="M30" s="30" t="s">
        <v>100</v>
      </c>
      <c r="N30" s="20">
        <v>0</v>
      </c>
      <c r="O30" s="46" t="s">
        <v>90</v>
      </c>
      <c r="P30" s="47"/>
    </row>
    <row r="31" spans="1:16" ht="12.75">
      <c r="A31" s="49">
        <v>21</v>
      </c>
      <c r="B31" s="60" t="s">
        <v>86</v>
      </c>
      <c r="C31" s="60">
        <v>2002</v>
      </c>
      <c r="D31" s="70" t="s">
        <v>20</v>
      </c>
      <c r="E31" s="21">
        <f aca="true" t="shared" si="5" ref="E31:E39">G31+I31+K31+N31</f>
        <v>747</v>
      </c>
      <c r="F31" s="29">
        <v>14.82</v>
      </c>
      <c r="G31" s="19">
        <f aca="true" t="shared" si="6" ref="G31:G39">IF(F31&lt;&gt;0,INT(7.86*(F31-8)^1.1),0)</f>
        <v>64</v>
      </c>
      <c r="H31" s="29">
        <v>8.89</v>
      </c>
      <c r="I31" s="25">
        <f aca="true" t="shared" si="7" ref="I31:I39">IF(H31&lt;&gt;0,INT(66.6475*(11-H31)^1.81),0)</f>
        <v>257</v>
      </c>
      <c r="J31" s="28">
        <v>324</v>
      </c>
      <c r="K31" s="19">
        <f aca="true" t="shared" si="8" ref="K31:K39">IF(J31&lt;&gt;0,INT(0.188807*(J31-210)^1.41),0)</f>
        <v>150</v>
      </c>
      <c r="L31" s="21">
        <v>2</v>
      </c>
      <c r="M31" s="30">
        <v>18.03</v>
      </c>
      <c r="N31" s="20">
        <f t="shared" si="4"/>
        <v>276</v>
      </c>
      <c r="O31" s="36" t="s">
        <v>93</v>
      </c>
      <c r="P31" s="23"/>
    </row>
    <row r="32" spans="1:16" ht="12.75">
      <c r="A32" s="49">
        <v>22</v>
      </c>
      <c r="B32" s="64" t="s">
        <v>78</v>
      </c>
      <c r="C32" s="37">
        <v>2002</v>
      </c>
      <c r="D32" s="19" t="s">
        <v>29</v>
      </c>
      <c r="E32" s="21">
        <f t="shared" si="5"/>
        <v>746</v>
      </c>
      <c r="F32" s="29">
        <v>11.1</v>
      </c>
      <c r="G32" s="19">
        <f t="shared" si="6"/>
        <v>27</v>
      </c>
      <c r="H32" s="29">
        <v>8.59</v>
      </c>
      <c r="I32" s="25">
        <f t="shared" si="7"/>
        <v>327</v>
      </c>
      <c r="J32" s="28">
        <v>329</v>
      </c>
      <c r="K32" s="19">
        <f t="shared" si="8"/>
        <v>159</v>
      </c>
      <c r="L32" s="21">
        <v>2</v>
      </c>
      <c r="M32" s="30">
        <v>22.11</v>
      </c>
      <c r="N32" s="20">
        <f>IF(L32+M32&lt;&gt;0,INT(0.19889*(185-((L32*60)+M32))^1.88),0)</f>
        <v>233</v>
      </c>
      <c r="O32" s="46" t="s">
        <v>93</v>
      </c>
      <c r="P32" s="23"/>
    </row>
    <row r="33" spans="1:16" ht="12.75">
      <c r="A33" s="49">
        <v>23</v>
      </c>
      <c r="B33" s="93" t="s">
        <v>70</v>
      </c>
      <c r="C33" s="95">
        <v>2002</v>
      </c>
      <c r="D33" s="41" t="s">
        <v>38</v>
      </c>
      <c r="E33" s="21">
        <f t="shared" si="5"/>
        <v>736</v>
      </c>
      <c r="F33" s="29">
        <v>24.66</v>
      </c>
      <c r="G33" s="19">
        <f t="shared" si="6"/>
        <v>173</v>
      </c>
      <c r="H33" s="29">
        <v>8.97</v>
      </c>
      <c r="I33" s="25">
        <f t="shared" si="7"/>
        <v>240</v>
      </c>
      <c r="J33" s="28">
        <v>298</v>
      </c>
      <c r="K33" s="19">
        <f t="shared" si="8"/>
        <v>104</v>
      </c>
      <c r="L33" s="21">
        <v>2</v>
      </c>
      <c r="M33" s="30">
        <v>23.49</v>
      </c>
      <c r="N33" s="20">
        <f t="shared" si="4"/>
        <v>219</v>
      </c>
      <c r="O33" s="36" t="s">
        <v>93</v>
      </c>
      <c r="P33" s="47"/>
    </row>
    <row r="34" spans="1:16" ht="12.75">
      <c r="A34" s="49">
        <v>24</v>
      </c>
      <c r="B34" s="59" t="s">
        <v>82</v>
      </c>
      <c r="C34" s="59">
        <v>2002</v>
      </c>
      <c r="D34" s="70" t="s">
        <v>24</v>
      </c>
      <c r="E34" s="21">
        <f t="shared" si="5"/>
        <v>730</v>
      </c>
      <c r="F34" s="29">
        <v>20.02</v>
      </c>
      <c r="G34" s="19">
        <f t="shared" si="6"/>
        <v>121</v>
      </c>
      <c r="H34" s="29">
        <v>9.12</v>
      </c>
      <c r="I34" s="25">
        <f t="shared" si="7"/>
        <v>208</v>
      </c>
      <c r="J34" s="28">
        <v>297</v>
      </c>
      <c r="K34" s="19">
        <f t="shared" si="8"/>
        <v>102</v>
      </c>
      <c r="L34" s="21">
        <v>2</v>
      </c>
      <c r="M34" s="30">
        <v>16.03</v>
      </c>
      <c r="N34" s="20">
        <f t="shared" si="4"/>
        <v>299</v>
      </c>
      <c r="O34" s="36" t="s">
        <v>94</v>
      </c>
      <c r="P34" s="47"/>
    </row>
    <row r="35" spans="1:16" ht="12.75">
      <c r="A35" s="50">
        <v>25</v>
      </c>
      <c r="B35" s="59" t="s">
        <v>83</v>
      </c>
      <c r="C35" s="59">
        <v>2001</v>
      </c>
      <c r="D35" s="70" t="s">
        <v>22</v>
      </c>
      <c r="E35" s="21">
        <f t="shared" si="5"/>
        <v>676</v>
      </c>
      <c r="F35" s="29">
        <v>17.47</v>
      </c>
      <c r="G35" s="19">
        <f t="shared" si="6"/>
        <v>93</v>
      </c>
      <c r="H35" s="29">
        <v>9.01</v>
      </c>
      <c r="I35" s="25">
        <f t="shared" si="7"/>
        <v>231</v>
      </c>
      <c r="J35" s="28">
        <v>315</v>
      </c>
      <c r="K35" s="19">
        <f t="shared" si="8"/>
        <v>133</v>
      </c>
      <c r="L35" s="21">
        <v>2</v>
      </c>
      <c r="M35" s="30">
        <v>23.45</v>
      </c>
      <c r="N35" s="20">
        <f t="shared" si="4"/>
        <v>219</v>
      </c>
      <c r="O35" s="36" t="s">
        <v>92</v>
      </c>
      <c r="P35" s="47"/>
    </row>
    <row r="36" spans="1:16" ht="12.75">
      <c r="A36" s="50">
        <v>26</v>
      </c>
      <c r="B36" s="79" t="s">
        <v>15</v>
      </c>
      <c r="C36" s="80">
        <v>2001</v>
      </c>
      <c r="D36" s="55" t="s">
        <v>14</v>
      </c>
      <c r="E36" s="21">
        <f t="shared" si="5"/>
        <v>584</v>
      </c>
      <c r="F36" s="29">
        <v>14.31</v>
      </c>
      <c r="G36" s="19">
        <f t="shared" si="6"/>
        <v>59</v>
      </c>
      <c r="H36" s="28">
        <v>9.21</v>
      </c>
      <c r="I36" s="25">
        <f t="shared" si="7"/>
        <v>191</v>
      </c>
      <c r="J36" s="28">
        <v>303</v>
      </c>
      <c r="K36" s="19">
        <f t="shared" si="8"/>
        <v>112</v>
      </c>
      <c r="L36" s="21">
        <v>2</v>
      </c>
      <c r="M36" s="31">
        <v>23.11</v>
      </c>
      <c r="N36" s="20">
        <f t="shared" si="4"/>
        <v>222</v>
      </c>
      <c r="O36" s="36" t="s">
        <v>92</v>
      </c>
      <c r="P36" s="23"/>
    </row>
    <row r="37" spans="1:16" ht="12.75">
      <c r="A37" s="50">
        <v>27</v>
      </c>
      <c r="B37" s="67" t="s">
        <v>64</v>
      </c>
      <c r="C37" s="68">
        <v>2002</v>
      </c>
      <c r="D37" s="19" t="s">
        <v>49</v>
      </c>
      <c r="E37" s="21">
        <f t="shared" si="5"/>
        <v>554</v>
      </c>
      <c r="F37" s="29">
        <v>16.46</v>
      </c>
      <c r="G37" s="19">
        <f t="shared" si="6"/>
        <v>82</v>
      </c>
      <c r="H37" s="29">
        <v>9.3</v>
      </c>
      <c r="I37" s="25">
        <f t="shared" si="7"/>
        <v>174</v>
      </c>
      <c r="J37" s="28">
        <v>275</v>
      </c>
      <c r="K37" s="19">
        <f t="shared" si="8"/>
        <v>67</v>
      </c>
      <c r="L37" s="21">
        <v>2</v>
      </c>
      <c r="M37" s="30">
        <v>22.23</v>
      </c>
      <c r="N37" s="20">
        <f t="shared" si="4"/>
        <v>231</v>
      </c>
      <c r="O37" s="36" t="s">
        <v>94</v>
      </c>
      <c r="P37" s="47"/>
    </row>
    <row r="38" spans="1:16" ht="12.75">
      <c r="A38" s="50">
        <v>28</v>
      </c>
      <c r="B38" s="67" t="s">
        <v>16</v>
      </c>
      <c r="C38" s="68">
        <v>2001</v>
      </c>
      <c r="D38" s="19" t="s">
        <v>14</v>
      </c>
      <c r="E38" s="21">
        <f t="shared" si="5"/>
        <v>472</v>
      </c>
      <c r="F38" s="29">
        <v>16.28</v>
      </c>
      <c r="G38" s="19">
        <f t="shared" si="6"/>
        <v>80</v>
      </c>
      <c r="H38" s="28">
        <v>9.93</v>
      </c>
      <c r="I38" s="25">
        <f t="shared" si="7"/>
        <v>75</v>
      </c>
      <c r="J38" s="28">
        <v>290</v>
      </c>
      <c r="K38" s="19">
        <f t="shared" si="8"/>
        <v>91</v>
      </c>
      <c r="L38" s="21">
        <v>2</v>
      </c>
      <c r="M38" s="30">
        <v>22.75</v>
      </c>
      <c r="N38" s="20">
        <f t="shared" si="4"/>
        <v>226</v>
      </c>
      <c r="O38" s="36" t="s">
        <v>92</v>
      </c>
      <c r="P38" s="23"/>
    </row>
    <row r="39" spans="1:16" ht="12.75">
      <c r="A39" s="50">
        <v>29</v>
      </c>
      <c r="B39" s="71" t="s">
        <v>77</v>
      </c>
      <c r="C39" s="72">
        <v>2002</v>
      </c>
      <c r="D39" s="73" t="s">
        <v>29</v>
      </c>
      <c r="E39" s="21">
        <f t="shared" si="5"/>
        <v>460</v>
      </c>
      <c r="F39" s="29">
        <v>15.7</v>
      </c>
      <c r="G39" s="19">
        <f t="shared" si="6"/>
        <v>74</v>
      </c>
      <c r="H39" s="29">
        <v>9.34</v>
      </c>
      <c r="I39" s="25">
        <f t="shared" si="7"/>
        <v>166</v>
      </c>
      <c r="J39" s="28">
        <v>304</v>
      </c>
      <c r="K39" s="19">
        <f t="shared" si="8"/>
        <v>114</v>
      </c>
      <c r="L39" s="21">
        <v>2</v>
      </c>
      <c r="M39" s="30">
        <v>36.79</v>
      </c>
      <c r="N39" s="20">
        <f t="shared" si="4"/>
        <v>106</v>
      </c>
      <c r="O39" s="36" t="s">
        <v>94</v>
      </c>
      <c r="P39" s="23"/>
    </row>
    <row r="40" ht="11.25">
      <c r="O40" s="2"/>
    </row>
    <row r="41" spans="3:15" ht="12.75">
      <c r="C41" s="54"/>
      <c r="O41" s="2"/>
    </row>
    <row r="42" spans="3:15" ht="12.75">
      <c r="C42" s="54"/>
      <c r="O42" s="2"/>
    </row>
    <row r="43" spans="3:15" ht="12.75">
      <c r="C43" s="54"/>
      <c r="O43" s="2"/>
    </row>
    <row r="44" spans="3:15" ht="12.75">
      <c r="C44" s="54"/>
      <c r="O44" s="2"/>
    </row>
    <row r="45" spans="3:15" ht="12.75">
      <c r="C45" s="54"/>
      <c r="O45" s="2"/>
    </row>
    <row r="46" spans="3:15" ht="12.75">
      <c r="C46" s="54"/>
      <c r="O46" s="2"/>
    </row>
    <row r="47" ht="11.25">
      <c r="O47" s="2"/>
    </row>
    <row r="48" ht="11.25">
      <c r="O48" s="2"/>
    </row>
    <row r="49" ht="11.25">
      <c r="O49" s="2"/>
    </row>
    <row r="50" ht="11.25">
      <c r="O50" s="2"/>
    </row>
    <row r="51" ht="11.25">
      <c r="O51" s="2"/>
    </row>
    <row r="52" ht="11.25">
      <c r="O52" s="2"/>
    </row>
    <row r="53" ht="11.25">
      <c r="O53" s="2"/>
    </row>
    <row r="54" ht="11.25">
      <c r="O54" s="2"/>
    </row>
    <row r="55" ht="11.25">
      <c r="O55" s="2"/>
    </row>
    <row r="56" ht="11.25">
      <c r="O56" s="2"/>
    </row>
    <row r="57" ht="11.25">
      <c r="O57" s="2"/>
    </row>
    <row r="58" ht="11.25">
      <c r="O58" s="2"/>
    </row>
    <row r="59" ht="11.25">
      <c r="O59" s="2"/>
    </row>
    <row r="60" ht="11.25">
      <c r="O60" s="2"/>
    </row>
    <row r="61" ht="11.25">
      <c r="O61" s="2"/>
    </row>
    <row r="62" ht="11.25">
      <c r="O62" s="2"/>
    </row>
    <row r="63" ht="11.25">
      <c r="O63" s="2"/>
    </row>
    <row r="64" ht="11.25">
      <c r="O64" s="2"/>
    </row>
    <row r="65" ht="11.25">
      <c r="O65" s="2"/>
    </row>
    <row r="66" ht="11.25">
      <c r="O66" s="2"/>
    </row>
    <row r="67" ht="11.25">
      <c r="O67" s="2"/>
    </row>
    <row r="68" ht="11.25">
      <c r="O68" s="2"/>
    </row>
    <row r="69" ht="11.25">
      <c r="O69" s="2"/>
    </row>
    <row r="70" ht="11.25">
      <c r="O70" s="2"/>
    </row>
    <row r="71" ht="11.25">
      <c r="O71" s="2"/>
    </row>
    <row r="72" ht="11.25">
      <c r="O72" s="2"/>
    </row>
    <row r="73" ht="11.25">
      <c r="O73" s="2"/>
    </row>
    <row r="74" ht="11.25">
      <c r="O74" s="2"/>
    </row>
    <row r="75" ht="11.25">
      <c r="O75" s="2"/>
    </row>
    <row r="76" ht="11.25">
      <c r="O76" s="2"/>
    </row>
    <row r="77" ht="11.25">
      <c r="O77" s="2"/>
    </row>
    <row r="78" ht="11.25">
      <c r="O78" s="2"/>
    </row>
    <row r="79" ht="11.25">
      <c r="O79" s="2"/>
    </row>
    <row r="80" ht="11.25">
      <c r="O80" s="2"/>
    </row>
    <row r="81" ht="11.25">
      <c r="O81" s="2"/>
    </row>
    <row r="82" ht="11.25">
      <c r="O82" s="2"/>
    </row>
    <row r="83" ht="11.25">
      <c r="O83" s="2"/>
    </row>
    <row r="84" ht="11.25">
      <c r="O84" s="2"/>
    </row>
    <row r="85" ht="11.25">
      <c r="O85" s="2"/>
    </row>
    <row r="86" ht="11.25">
      <c r="O86" s="2"/>
    </row>
    <row r="87" ht="11.25">
      <c r="O87" s="2"/>
    </row>
    <row r="88" ht="11.25">
      <c r="O88" s="2"/>
    </row>
    <row r="89" ht="11.25">
      <c r="O89" s="2"/>
    </row>
    <row r="90" ht="11.25">
      <c r="O90" s="2"/>
    </row>
    <row r="91" ht="11.25">
      <c r="O91" s="2"/>
    </row>
    <row r="92" ht="11.25">
      <c r="O92" s="2"/>
    </row>
    <row r="93" ht="11.25">
      <c r="O93" s="2"/>
    </row>
    <row r="94" ht="11.25">
      <c r="O94" s="2"/>
    </row>
    <row r="95" ht="11.25">
      <c r="O95" s="2"/>
    </row>
    <row r="96" ht="11.25">
      <c r="O96" s="2"/>
    </row>
    <row r="97" ht="11.25">
      <c r="O97" s="2"/>
    </row>
    <row r="98" ht="11.25">
      <c r="O98" s="2"/>
    </row>
    <row r="99" ht="11.25">
      <c r="O99" s="2"/>
    </row>
    <row r="100" ht="11.25">
      <c r="O100" s="2"/>
    </row>
    <row r="101" ht="11.25">
      <c r="O101" s="2"/>
    </row>
    <row r="102" ht="11.25">
      <c r="O102" s="2"/>
    </row>
    <row r="103" ht="11.25">
      <c r="O103" s="2"/>
    </row>
    <row r="104" ht="11.25">
      <c r="O104" s="2"/>
    </row>
    <row r="105" ht="11.25">
      <c r="O105" s="2"/>
    </row>
    <row r="106" ht="11.25">
      <c r="O106" s="2"/>
    </row>
    <row r="107" ht="11.25">
      <c r="O107" s="2"/>
    </row>
    <row r="108" ht="11.25">
      <c r="O108" s="2"/>
    </row>
    <row r="109" ht="11.25">
      <c r="O109" s="2"/>
    </row>
    <row r="110" ht="11.25">
      <c r="O110" s="2"/>
    </row>
    <row r="111" ht="11.25">
      <c r="O111" s="2"/>
    </row>
    <row r="112" ht="11.25">
      <c r="O112" s="2"/>
    </row>
    <row r="113" ht="11.25">
      <c r="O113" s="2"/>
    </row>
    <row r="114" ht="11.25">
      <c r="O114" s="2"/>
    </row>
    <row r="115" ht="11.25">
      <c r="O115" s="2"/>
    </row>
    <row r="116" ht="11.25">
      <c r="O116" s="2"/>
    </row>
    <row r="117" ht="11.25">
      <c r="O117" s="2"/>
    </row>
    <row r="118" ht="11.25">
      <c r="O118" s="2"/>
    </row>
    <row r="119" ht="11.25">
      <c r="O119" s="2"/>
    </row>
    <row r="120" ht="11.25">
      <c r="O120" s="2"/>
    </row>
    <row r="121" ht="11.25">
      <c r="O121" s="2"/>
    </row>
    <row r="122" ht="11.25">
      <c r="O122" s="2"/>
    </row>
    <row r="123" ht="11.25">
      <c r="O123" s="2"/>
    </row>
    <row r="124" ht="11.25">
      <c r="O124" s="2"/>
    </row>
    <row r="125" ht="11.25">
      <c r="O125" s="2"/>
    </row>
    <row r="126" ht="11.25">
      <c r="O126" s="2"/>
    </row>
    <row r="127" ht="11.25">
      <c r="O127" s="2"/>
    </row>
    <row r="128" ht="11.25">
      <c r="O128" s="2"/>
    </row>
    <row r="129" ht="11.25">
      <c r="O129" s="2"/>
    </row>
    <row r="130" ht="11.25">
      <c r="O130" s="2"/>
    </row>
    <row r="131" ht="11.25">
      <c r="O131" s="2"/>
    </row>
    <row r="132" ht="11.25">
      <c r="O132" s="2"/>
    </row>
    <row r="133" ht="11.25">
      <c r="O133" s="2"/>
    </row>
    <row r="134" ht="11.25">
      <c r="O134" s="2"/>
    </row>
    <row r="135" ht="11.25">
      <c r="O135" s="2"/>
    </row>
    <row r="136" ht="11.25">
      <c r="O136" s="2"/>
    </row>
    <row r="137" ht="11.25">
      <c r="O137" s="2"/>
    </row>
    <row r="138" ht="11.25">
      <c r="O138" s="2"/>
    </row>
    <row r="139" ht="11.25">
      <c r="O139" s="2"/>
    </row>
    <row r="140" ht="11.25">
      <c r="O140" s="2"/>
    </row>
    <row r="141" ht="11.25">
      <c r="O141" s="2"/>
    </row>
    <row r="142" ht="11.25">
      <c r="O142" s="2"/>
    </row>
    <row r="143" ht="11.25">
      <c r="O143" s="2"/>
    </row>
    <row r="144" ht="11.25">
      <c r="O144" s="2"/>
    </row>
    <row r="145" ht="11.25">
      <c r="O145" s="2"/>
    </row>
    <row r="146" ht="11.25">
      <c r="O146" s="2"/>
    </row>
    <row r="147" ht="11.25">
      <c r="O147" s="2"/>
    </row>
    <row r="148" ht="11.25">
      <c r="O148" s="2"/>
    </row>
    <row r="149" ht="11.25">
      <c r="O149" s="2"/>
    </row>
    <row r="150" ht="11.25">
      <c r="O150" s="2"/>
    </row>
    <row r="151" ht="11.25">
      <c r="O151" s="2"/>
    </row>
    <row r="152" ht="11.25">
      <c r="O152" s="2"/>
    </row>
    <row r="153" ht="11.25">
      <c r="O153" s="2"/>
    </row>
    <row r="154" ht="11.25">
      <c r="O154" s="2"/>
    </row>
    <row r="155" ht="11.25">
      <c r="O155" s="2"/>
    </row>
    <row r="156" ht="11.25">
      <c r="O156" s="2"/>
    </row>
    <row r="157" ht="11.25">
      <c r="O157" s="2"/>
    </row>
    <row r="158" ht="11.25">
      <c r="O158" s="2"/>
    </row>
    <row r="159" ht="11.25">
      <c r="O159" s="2"/>
    </row>
    <row r="160" ht="11.25">
      <c r="O160" s="2"/>
    </row>
    <row r="161" ht="11.25">
      <c r="O161" s="2"/>
    </row>
    <row r="162" ht="11.25">
      <c r="O162" s="2"/>
    </row>
    <row r="163" ht="11.25">
      <c r="O163" s="2"/>
    </row>
    <row r="164" ht="11.25">
      <c r="O164" s="2"/>
    </row>
    <row r="165" ht="11.25">
      <c r="O165" s="2"/>
    </row>
    <row r="166" ht="11.25">
      <c r="O166" s="2"/>
    </row>
    <row r="167" ht="11.25">
      <c r="O167" s="2"/>
    </row>
    <row r="168" ht="11.25">
      <c r="O168" s="2"/>
    </row>
    <row r="169" ht="11.25">
      <c r="O169" s="2"/>
    </row>
    <row r="170" ht="11.25">
      <c r="O170" s="2"/>
    </row>
    <row r="171" ht="11.25">
      <c r="O171" s="2"/>
    </row>
    <row r="172" ht="11.25">
      <c r="O172" s="2"/>
    </row>
    <row r="173" ht="11.25">
      <c r="O173" s="2"/>
    </row>
    <row r="174" ht="11.25">
      <c r="O174" s="2"/>
    </row>
    <row r="175" ht="11.25">
      <c r="O175" s="2"/>
    </row>
    <row r="176" ht="11.25">
      <c r="O176" s="2"/>
    </row>
    <row r="177" ht="11.25">
      <c r="O177" s="2"/>
    </row>
    <row r="178" ht="11.25">
      <c r="O178" s="2"/>
    </row>
    <row r="179" ht="11.25">
      <c r="O179" s="2"/>
    </row>
    <row r="180" ht="11.25">
      <c r="O180" s="2"/>
    </row>
    <row r="181" ht="11.25">
      <c r="O181" s="2"/>
    </row>
    <row r="182" ht="11.25">
      <c r="O182" s="2"/>
    </row>
    <row r="183" ht="11.25">
      <c r="O183" s="2"/>
    </row>
    <row r="184" ht="11.25">
      <c r="O184" s="2"/>
    </row>
    <row r="185" ht="11.25">
      <c r="O185" s="2"/>
    </row>
    <row r="186" ht="11.25">
      <c r="O186" s="2"/>
    </row>
    <row r="187" ht="11.25">
      <c r="O187" s="2"/>
    </row>
    <row r="188" ht="11.25">
      <c r="O188" s="2"/>
    </row>
    <row r="189" ht="11.25">
      <c r="O189" s="2"/>
    </row>
    <row r="190" ht="11.25">
      <c r="O190" s="2"/>
    </row>
    <row r="191" ht="11.25">
      <c r="O191" s="2"/>
    </row>
    <row r="192" ht="11.25">
      <c r="O192" s="2"/>
    </row>
    <row r="193" ht="11.25">
      <c r="O193" s="2"/>
    </row>
    <row r="194" ht="11.25">
      <c r="O194" s="2"/>
    </row>
    <row r="195" ht="11.25">
      <c r="O195" s="2"/>
    </row>
    <row r="196" ht="11.25">
      <c r="O196" s="2"/>
    </row>
    <row r="197" ht="11.25">
      <c r="O197" s="2"/>
    </row>
    <row r="198" ht="11.25">
      <c r="O198" s="2"/>
    </row>
    <row r="199" ht="11.25">
      <c r="O199" s="2"/>
    </row>
    <row r="200" ht="11.25">
      <c r="O200" s="2"/>
    </row>
    <row r="201" ht="11.25">
      <c r="O201" s="2"/>
    </row>
    <row r="202" ht="11.25">
      <c r="O202" s="2"/>
    </row>
    <row r="203" ht="11.25">
      <c r="O203" s="2"/>
    </row>
    <row r="204" ht="11.25">
      <c r="O204" s="2"/>
    </row>
    <row r="205" ht="11.25">
      <c r="O205" s="2"/>
    </row>
    <row r="206" ht="11.25">
      <c r="O206" s="2"/>
    </row>
    <row r="207" ht="11.25">
      <c r="O207" s="2"/>
    </row>
    <row r="208" ht="11.25">
      <c r="O208" s="2"/>
    </row>
    <row r="209" ht="11.25">
      <c r="O209" s="2"/>
    </row>
    <row r="210" ht="11.25">
      <c r="O210" s="2"/>
    </row>
    <row r="211" ht="11.25">
      <c r="O211" s="2"/>
    </row>
    <row r="212" ht="11.25">
      <c r="O212" s="2"/>
    </row>
  </sheetData>
  <sheetProtection/>
  <mergeCells count="2">
    <mergeCell ref="L9:M9"/>
    <mergeCell ref="B1:N1"/>
  </mergeCells>
  <printOptions horizontalCentered="1"/>
  <pageMargins left="0.22" right="0.24" top="0.984251968503937" bottom="0.984251968503937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6" sqref="F6"/>
    </sheetView>
  </sheetViews>
  <sheetFormatPr defaultColWidth="9.00390625" defaultRowHeight="12.75"/>
  <cols>
    <col min="1" max="1" width="3.375" style="0" customWidth="1"/>
    <col min="2" max="2" width="23.375" style="0" customWidth="1"/>
    <col min="3" max="3" width="10.875" style="34" customWidth="1"/>
    <col min="5" max="5" width="11.125" style="0" customWidth="1"/>
  </cols>
  <sheetData>
    <row r="1" spans="1:254" ht="26.25">
      <c r="A1" s="100"/>
      <c r="B1" s="100" t="s">
        <v>104</v>
      </c>
      <c r="C1"/>
      <c r="E1" s="100"/>
      <c r="F1" s="101"/>
      <c r="I1" s="100"/>
      <c r="J1" s="101"/>
      <c r="M1" s="100"/>
      <c r="N1" s="101"/>
      <c r="Q1" s="100"/>
      <c r="R1" s="101"/>
      <c r="U1" s="100"/>
      <c r="V1" s="101"/>
      <c r="Y1" s="100"/>
      <c r="Z1" s="101"/>
      <c r="AC1" s="100"/>
      <c r="AD1" s="101"/>
      <c r="AG1" s="100"/>
      <c r="AH1" s="101"/>
      <c r="AK1" s="100"/>
      <c r="AL1" s="101"/>
      <c r="AO1" s="100"/>
      <c r="AP1" s="101"/>
      <c r="AS1" s="100"/>
      <c r="AT1" s="101"/>
      <c r="AW1" s="100"/>
      <c r="AX1" s="101"/>
      <c r="BA1" s="100"/>
      <c r="BB1" s="101"/>
      <c r="BE1" s="100"/>
      <c r="BF1" s="101"/>
      <c r="BI1" s="100"/>
      <c r="BJ1" s="101"/>
      <c r="BM1" s="100"/>
      <c r="BN1" s="101"/>
      <c r="BQ1" s="100"/>
      <c r="BR1" s="101"/>
      <c r="BU1" s="100"/>
      <c r="BV1" s="101"/>
      <c r="BY1" s="100"/>
      <c r="BZ1" s="101"/>
      <c r="CC1" s="100"/>
      <c r="CD1" s="101"/>
      <c r="CG1" s="100"/>
      <c r="CH1" s="101"/>
      <c r="CK1" s="100"/>
      <c r="CL1" s="101"/>
      <c r="CO1" s="100"/>
      <c r="CP1" s="101"/>
      <c r="CS1" s="100"/>
      <c r="CT1" s="101"/>
      <c r="CW1" s="100"/>
      <c r="CX1" s="101"/>
      <c r="DA1" s="100"/>
      <c r="DB1" s="101"/>
      <c r="DE1" s="100"/>
      <c r="DF1" s="101"/>
      <c r="DI1" s="100"/>
      <c r="DJ1" s="101"/>
      <c r="DM1" s="100"/>
      <c r="DN1" s="101"/>
      <c r="DQ1" s="100"/>
      <c r="DR1" s="101"/>
      <c r="DU1" s="100"/>
      <c r="DV1" s="101"/>
      <c r="DY1" s="100"/>
      <c r="DZ1" s="101"/>
      <c r="EC1" s="100"/>
      <c r="ED1" s="101"/>
      <c r="EG1" s="100"/>
      <c r="EH1" s="101"/>
      <c r="EK1" s="100"/>
      <c r="EL1" s="101"/>
      <c r="EO1" s="100"/>
      <c r="EP1" s="101"/>
      <c r="ES1" s="100"/>
      <c r="ET1" s="101"/>
      <c r="EW1" s="100"/>
      <c r="EX1" s="101"/>
      <c r="FA1" s="100"/>
      <c r="FB1" s="101"/>
      <c r="FE1" s="100"/>
      <c r="FF1" s="101"/>
      <c r="FI1" s="100"/>
      <c r="FJ1" s="101"/>
      <c r="FM1" s="100"/>
      <c r="FN1" s="101"/>
      <c r="FQ1" s="100"/>
      <c r="FR1" s="101"/>
      <c r="FU1" s="100"/>
      <c r="FV1" s="101"/>
      <c r="FY1" s="100"/>
      <c r="FZ1" s="101"/>
      <c r="GC1" s="100"/>
      <c r="GD1" s="101"/>
      <c r="GG1" s="100"/>
      <c r="GH1" s="101"/>
      <c r="GK1" s="100"/>
      <c r="GL1" s="101"/>
      <c r="GO1" s="100"/>
      <c r="GP1" s="101"/>
      <c r="GS1" s="100"/>
      <c r="GT1" s="101"/>
      <c r="GW1" s="100"/>
      <c r="GX1" s="101"/>
      <c r="HA1" s="100"/>
      <c r="HB1" s="101"/>
      <c r="HE1" s="100"/>
      <c r="HF1" s="101"/>
      <c r="HI1" s="100"/>
      <c r="HJ1" s="101"/>
      <c r="HM1" s="100"/>
      <c r="HN1" s="101"/>
      <c r="HQ1" s="100"/>
      <c r="HR1" s="101"/>
      <c r="HU1" s="100"/>
      <c r="HV1" s="101"/>
      <c r="HY1" s="100"/>
      <c r="HZ1" s="101"/>
      <c r="IC1" s="100"/>
      <c r="ID1" s="101"/>
      <c r="IG1" s="100"/>
      <c r="IH1" s="101"/>
      <c r="IK1" s="100"/>
      <c r="IL1" s="101"/>
      <c r="IO1" s="100"/>
      <c r="IP1" s="101"/>
      <c r="IS1" s="100"/>
      <c r="IT1" s="101"/>
    </row>
    <row r="2" spans="1:256" ht="12.75">
      <c r="A2" s="4"/>
      <c r="B2" s="4"/>
      <c r="C2" s="5"/>
      <c r="D2" s="3"/>
      <c r="E2" s="4"/>
      <c r="F2" s="102"/>
      <c r="G2" s="5"/>
      <c r="H2" s="3"/>
      <c r="I2" s="4"/>
      <c r="J2" s="102"/>
      <c r="K2" s="5"/>
      <c r="L2" s="3"/>
      <c r="M2" s="4"/>
      <c r="N2" s="102"/>
      <c r="O2" s="5"/>
      <c r="P2" s="3"/>
      <c r="Q2" s="4"/>
      <c r="R2" s="102"/>
      <c r="S2" s="5"/>
      <c r="T2" s="3"/>
      <c r="U2" s="4"/>
      <c r="V2" s="102"/>
      <c r="W2" s="5"/>
      <c r="X2" s="3"/>
      <c r="Y2" s="4"/>
      <c r="Z2" s="102"/>
      <c r="AA2" s="5"/>
      <c r="AB2" s="3"/>
      <c r="AC2" s="4"/>
      <c r="AD2" s="102"/>
      <c r="AE2" s="5"/>
      <c r="AF2" s="3"/>
      <c r="AG2" s="4"/>
      <c r="AH2" s="102"/>
      <c r="AI2" s="5"/>
      <c r="AJ2" s="3"/>
      <c r="AK2" s="4"/>
      <c r="AL2" s="102"/>
      <c r="AM2" s="5"/>
      <c r="AN2" s="3"/>
      <c r="AO2" s="4"/>
      <c r="AP2" s="102"/>
      <c r="AQ2" s="5"/>
      <c r="AR2" s="3"/>
      <c r="AS2" s="4"/>
      <c r="AT2" s="102"/>
      <c r="AU2" s="5"/>
      <c r="AV2" s="3"/>
      <c r="AW2" s="4"/>
      <c r="AX2" s="102"/>
      <c r="AY2" s="5"/>
      <c r="AZ2" s="3"/>
      <c r="BA2" s="4"/>
      <c r="BB2" s="102"/>
      <c r="BC2" s="5"/>
      <c r="BD2" s="3"/>
      <c r="BE2" s="4"/>
      <c r="BF2" s="102"/>
      <c r="BG2" s="5"/>
      <c r="BH2" s="3"/>
      <c r="BI2" s="4"/>
      <c r="BJ2" s="102"/>
      <c r="BK2" s="5"/>
      <c r="BL2" s="3"/>
      <c r="BM2" s="4"/>
      <c r="BN2" s="102"/>
      <c r="BO2" s="5"/>
      <c r="BP2" s="3"/>
      <c r="BQ2" s="4"/>
      <c r="BR2" s="102"/>
      <c r="BS2" s="5"/>
      <c r="BT2" s="3"/>
      <c r="BU2" s="4"/>
      <c r="BV2" s="102"/>
      <c r="BW2" s="5"/>
      <c r="BX2" s="3"/>
      <c r="BY2" s="4"/>
      <c r="BZ2" s="102"/>
      <c r="CA2" s="5"/>
      <c r="CB2" s="3"/>
      <c r="CC2" s="4"/>
      <c r="CD2" s="102"/>
      <c r="CE2" s="5"/>
      <c r="CF2" s="3"/>
      <c r="CG2" s="4"/>
      <c r="CH2" s="102"/>
      <c r="CI2" s="5"/>
      <c r="CJ2" s="3"/>
      <c r="CK2" s="4"/>
      <c r="CL2" s="102"/>
      <c r="CM2" s="5"/>
      <c r="CN2" s="3"/>
      <c r="CO2" s="4"/>
      <c r="CP2" s="102"/>
      <c r="CQ2" s="5"/>
      <c r="CR2" s="3"/>
      <c r="CS2" s="4"/>
      <c r="CT2" s="102"/>
      <c r="CU2" s="5"/>
      <c r="CV2" s="3"/>
      <c r="CW2" s="4"/>
      <c r="CX2" s="102"/>
      <c r="CY2" s="5"/>
      <c r="CZ2" s="3"/>
      <c r="DA2" s="4"/>
      <c r="DB2" s="102"/>
      <c r="DC2" s="5"/>
      <c r="DD2" s="3"/>
      <c r="DE2" s="4"/>
      <c r="DF2" s="102"/>
      <c r="DG2" s="5"/>
      <c r="DH2" s="3"/>
      <c r="DI2" s="4"/>
      <c r="DJ2" s="102"/>
      <c r="DK2" s="5"/>
      <c r="DL2" s="3"/>
      <c r="DM2" s="4"/>
      <c r="DN2" s="102"/>
      <c r="DO2" s="5"/>
      <c r="DP2" s="3"/>
      <c r="DQ2" s="4"/>
      <c r="DR2" s="102"/>
      <c r="DS2" s="5"/>
      <c r="DT2" s="3"/>
      <c r="DU2" s="4"/>
      <c r="DV2" s="102"/>
      <c r="DW2" s="5"/>
      <c r="DX2" s="3"/>
      <c r="DY2" s="4"/>
      <c r="DZ2" s="102"/>
      <c r="EA2" s="5"/>
      <c r="EB2" s="3"/>
      <c r="EC2" s="4"/>
      <c r="ED2" s="102"/>
      <c r="EE2" s="5"/>
      <c r="EF2" s="3"/>
      <c r="EG2" s="4"/>
      <c r="EH2" s="102"/>
      <c r="EI2" s="5"/>
      <c r="EJ2" s="3"/>
      <c r="EK2" s="4"/>
      <c r="EL2" s="102"/>
      <c r="EM2" s="5"/>
      <c r="EN2" s="3"/>
      <c r="EO2" s="4"/>
      <c r="EP2" s="102"/>
      <c r="EQ2" s="5"/>
      <c r="ER2" s="3"/>
      <c r="ES2" s="4"/>
      <c r="ET2" s="102"/>
      <c r="EU2" s="5"/>
      <c r="EV2" s="3"/>
      <c r="EW2" s="4"/>
      <c r="EX2" s="102"/>
      <c r="EY2" s="5"/>
      <c r="EZ2" s="3"/>
      <c r="FA2" s="4"/>
      <c r="FB2" s="102"/>
      <c r="FC2" s="5"/>
      <c r="FD2" s="3"/>
      <c r="FE2" s="4"/>
      <c r="FF2" s="102"/>
      <c r="FG2" s="5"/>
      <c r="FH2" s="3"/>
      <c r="FI2" s="4"/>
      <c r="FJ2" s="102"/>
      <c r="FK2" s="5"/>
      <c r="FL2" s="3"/>
      <c r="FM2" s="4"/>
      <c r="FN2" s="102"/>
      <c r="FO2" s="5"/>
      <c r="FP2" s="3"/>
      <c r="FQ2" s="4"/>
      <c r="FR2" s="102"/>
      <c r="FS2" s="5"/>
      <c r="FT2" s="3"/>
      <c r="FU2" s="4"/>
      <c r="FV2" s="102"/>
      <c r="FW2" s="5"/>
      <c r="FX2" s="3"/>
      <c r="FY2" s="4"/>
      <c r="FZ2" s="102"/>
      <c r="GA2" s="5"/>
      <c r="GB2" s="3"/>
      <c r="GC2" s="4"/>
      <c r="GD2" s="102"/>
      <c r="GE2" s="5"/>
      <c r="GF2" s="3"/>
      <c r="GG2" s="4"/>
      <c r="GH2" s="102"/>
      <c r="GI2" s="5"/>
      <c r="GJ2" s="3"/>
      <c r="GK2" s="4"/>
      <c r="GL2" s="102"/>
      <c r="GM2" s="5"/>
      <c r="GN2" s="3"/>
      <c r="GO2" s="4"/>
      <c r="GP2" s="102"/>
      <c r="GQ2" s="5"/>
      <c r="GR2" s="3"/>
      <c r="GS2" s="4"/>
      <c r="GT2" s="102"/>
      <c r="GU2" s="5"/>
      <c r="GV2" s="3"/>
      <c r="GW2" s="4"/>
      <c r="GX2" s="102"/>
      <c r="GY2" s="5"/>
      <c r="GZ2" s="3"/>
      <c r="HA2" s="4"/>
      <c r="HB2" s="102"/>
      <c r="HC2" s="5"/>
      <c r="HD2" s="3"/>
      <c r="HE2" s="4"/>
      <c r="HF2" s="102"/>
      <c r="HG2" s="5"/>
      <c r="HH2" s="3"/>
      <c r="HI2" s="4"/>
      <c r="HJ2" s="102"/>
      <c r="HK2" s="5"/>
      <c r="HL2" s="3"/>
      <c r="HM2" s="4"/>
      <c r="HN2" s="102"/>
      <c r="HO2" s="5"/>
      <c r="HP2" s="3"/>
      <c r="HQ2" s="4"/>
      <c r="HR2" s="102"/>
      <c r="HS2" s="5"/>
      <c r="HT2" s="3"/>
      <c r="HU2" s="4"/>
      <c r="HV2" s="102"/>
      <c r="HW2" s="5"/>
      <c r="HX2" s="3"/>
      <c r="HY2" s="4"/>
      <c r="HZ2" s="102"/>
      <c r="IA2" s="5"/>
      <c r="IB2" s="3"/>
      <c r="IC2" s="4"/>
      <c r="ID2" s="102"/>
      <c r="IE2" s="5"/>
      <c r="IF2" s="3"/>
      <c r="IG2" s="4"/>
      <c r="IH2" s="102"/>
      <c r="II2" s="5"/>
      <c r="IJ2" s="3"/>
      <c r="IK2" s="4"/>
      <c r="IL2" s="102"/>
      <c r="IM2" s="5"/>
      <c r="IN2" s="3"/>
      <c r="IO2" s="4"/>
      <c r="IP2" s="102"/>
      <c r="IQ2" s="5"/>
      <c r="IR2" s="3"/>
      <c r="IS2" s="4"/>
      <c r="IT2" s="102"/>
      <c r="IU2" s="5"/>
      <c r="IV2" s="3"/>
    </row>
    <row r="3" spans="1:256" ht="12.75">
      <c r="A3" s="103"/>
      <c r="B3" s="103" t="s">
        <v>101</v>
      </c>
      <c r="C3"/>
      <c r="D3" s="3"/>
      <c r="E3" s="103"/>
      <c r="F3" s="34"/>
      <c r="H3" s="3"/>
      <c r="I3" s="103"/>
      <c r="J3" s="34"/>
      <c r="L3" s="3"/>
      <c r="M3" s="103"/>
      <c r="N3" s="34"/>
      <c r="P3" s="3"/>
      <c r="Q3" s="103"/>
      <c r="R3" s="34"/>
      <c r="T3" s="3"/>
      <c r="U3" s="103"/>
      <c r="V3" s="34"/>
      <c r="X3" s="3"/>
      <c r="Y3" s="103"/>
      <c r="Z3" s="34"/>
      <c r="AB3" s="3"/>
      <c r="AC3" s="103"/>
      <c r="AD3" s="34"/>
      <c r="AF3" s="3"/>
      <c r="AG3" s="103"/>
      <c r="AH3" s="34"/>
      <c r="AJ3" s="3"/>
      <c r="AK3" s="103"/>
      <c r="AL3" s="34"/>
      <c r="AN3" s="3"/>
      <c r="AO3" s="103"/>
      <c r="AP3" s="34"/>
      <c r="AR3" s="3"/>
      <c r="AS3" s="103"/>
      <c r="AT3" s="34"/>
      <c r="AV3" s="3"/>
      <c r="AW3" s="103"/>
      <c r="AX3" s="34"/>
      <c r="AZ3" s="3"/>
      <c r="BA3" s="103"/>
      <c r="BB3" s="34"/>
      <c r="BD3" s="3"/>
      <c r="BE3" s="103"/>
      <c r="BF3" s="34"/>
      <c r="BH3" s="3"/>
      <c r="BI3" s="103"/>
      <c r="BJ3" s="34"/>
      <c r="BL3" s="3"/>
      <c r="BM3" s="103"/>
      <c r="BN3" s="34"/>
      <c r="BP3" s="3"/>
      <c r="BQ3" s="103"/>
      <c r="BR3" s="34"/>
      <c r="BT3" s="3"/>
      <c r="BU3" s="103"/>
      <c r="BV3" s="34"/>
      <c r="BX3" s="3"/>
      <c r="BY3" s="103"/>
      <c r="BZ3" s="34"/>
      <c r="CB3" s="3"/>
      <c r="CC3" s="103"/>
      <c r="CD3" s="34"/>
      <c r="CF3" s="3"/>
      <c r="CG3" s="103"/>
      <c r="CH3" s="34"/>
      <c r="CJ3" s="3"/>
      <c r="CK3" s="103"/>
      <c r="CL3" s="34"/>
      <c r="CN3" s="3"/>
      <c r="CO3" s="103"/>
      <c r="CP3" s="34"/>
      <c r="CR3" s="3"/>
      <c r="CS3" s="103"/>
      <c r="CT3" s="34"/>
      <c r="CV3" s="3"/>
      <c r="CW3" s="103"/>
      <c r="CX3" s="34"/>
      <c r="CZ3" s="3"/>
      <c r="DA3" s="103"/>
      <c r="DB3" s="34"/>
      <c r="DD3" s="3"/>
      <c r="DE3" s="103"/>
      <c r="DF3" s="34"/>
      <c r="DH3" s="3"/>
      <c r="DI3" s="103"/>
      <c r="DJ3" s="34"/>
      <c r="DL3" s="3"/>
      <c r="DM3" s="103"/>
      <c r="DN3" s="34"/>
      <c r="DP3" s="3"/>
      <c r="DQ3" s="103"/>
      <c r="DR3" s="34"/>
      <c r="DT3" s="3"/>
      <c r="DU3" s="103"/>
      <c r="DV3" s="34"/>
      <c r="DX3" s="3"/>
      <c r="DY3" s="103"/>
      <c r="DZ3" s="34"/>
      <c r="EB3" s="3"/>
      <c r="EC3" s="103"/>
      <c r="ED3" s="34"/>
      <c r="EF3" s="3"/>
      <c r="EG3" s="103"/>
      <c r="EH3" s="34"/>
      <c r="EJ3" s="3"/>
      <c r="EK3" s="103"/>
      <c r="EL3" s="34"/>
      <c r="EN3" s="3"/>
      <c r="EO3" s="103"/>
      <c r="EP3" s="34"/>
      <c r="ER3" s="3"/>
      <c r="ES3" s="103"/>
      <c r="ET3" s="34"/>
      <c r="EV3" s="3"/>
      <c r="EW3" s="103"/>
      <c r="EX3" s="34"/>
      <c r="EZ3" s="3"/>
      <c r="FA3" s="103"/>
      <c r="FB3" s="34"/>
      <c r="FD3" s="3"/>
      <c r="FE3" s="103"/>
      <c r="FF3" s="34"/>
      <c r="FH3" s="3"/>
      <c r="FI3" s="103"/>
      <c r="FJ3" s="34"/>
      <c r="FL3" s="3"/>
      <c r="FM3" s="103"/>
      <c r="FN3" s="34"/>
      <c r="FP3" s="3"/>
      <c r="FQ3" s="103"/>
      <c r="FR3" s="34"/>
      <c r="FT3" s="3"/>
      <c r="FU3" s="103"/>
      <c r="FV3" s="34"/>
      <c r="FX3" s="3"/>
      <c r="FY3" s="103"/>
      <c r="FZ3" s="34"/>
      <c r="GB3" s="3"/>
      <c r="GC3" s="103"/>
      <c r="GD3" s="34"/>
      <c r="GF3" s="3"/>
      <c r="GG3" s="103"/>
      <c r="GH3" s="34"/>
      <c r="GJ3" s="3"/>
      <c r="GK3" s="103"/>
      <c r="GL3" s="34"/>
      <c r="GN3" s="3"/>
      <c r="GO3" s="103"/>
      <c r="GP3" s="34"/>
      <c r="GR3" s="3"/>
      <c r="GS3" s="103"/>
      <c r="GT3" s="34"/>
      <c r="GV3" s="3"/>
      <c r="GW3" s="103"/>
      <c r="GX3" s="34"/>
      <c r="GZ3" s="3"/>
      <c r="HA3" s="103"/>
      <c r="HB3" s="34"/>
      <c r="HD3" s="3"/>
      <c r="HE3" s="103"/>
      <c r="HF3" s="34"/>
      <c r="HH3" s="3"/>
      <c r="HI3" s="103"/>
      <c r="HJ3" s="34"/>
      <c r="HL3" s="3"/>
      <c r="HM3" s="103"/>
      <c r="HN3" s="34"/>
      <c r="HP3" s="3"/>
      <c r="HQ3" s="103"/>
      <c r="HR3" s="34"/>
      <c r="HT3" s="3"/>
      <c r="HU3" s="103"/>
      <c r="HV3" s="34"/>
      <c r="HX3" s="3"/>
      <c r="HY3" s="103"/>
      <c r="HZ3" s="34"/>
      <c r="IB3" s="3"/>
      <c r="IC3" s="103"/>
      <c r="ID3" s="34"/>
      <c r="IF3" s="3"/>
      <c r="IG3" s="103"/>
      <c r="IH3" s="34"/>
      <c r="IJ3" s="3"/>
      <c r="IK3" s="103"/>
      <c r="IL3" s="34"/>
      <c r="IN3" s="3"/>
      <c r="IO3" s="103"/>
      <c r="IP3" s="34"/>
      <c r="IR3" s="3"/>
      <c r="IS3" s="103"/>
      <c r="IT3" s="34"/>
      <c r="IV3" s="3"/>
    </row>
    <row r="4" spans="1:256" ht="12.75">
      <c r="A4" s="103"/>
      <c r="B4" s="103" t="s">
        <v>102</v>
      </c>
      <c r="C4"/>
      <c r="D4" s="3"/>
      <c r="E4" s="103"/>
      <c r="F4" s="34"/>
      <c r="H4" s="3"/>
      <c r="I4" s="103"/>
      <c r="J4" s="34"/>
      <c r="L4" s="3"/>
      <c r="M4" s="103"/>
      <c r="N4" s="34"/>
      <c r="P4" s="3"/>
      <c r="Q4" s="103"/>
      <c r="R4" s="34"/>
      <c r="T4" s="3"/>
      <c r="U4" s="103"/>
      <c r="V4" s="34"/>
      <c r="X4" s="3"/>
      <c r="Y4" s="103"/>
      <c r="Z4" s="34"/>
      <c r="AB4" s="3"/>
      <c r="AC4" s="103"/>
      <c r="AD4" s="34"/>
      <c r="AF4" s="3"/>
      <c r="AG4" s="103"/>
      <c r="AH4" s="34"/>
      <c r="AJ4" s="3"/>
      <c r="AK4" s="103"/>
      <c r="AL4" s="34"/>
      <c r="AN4" s="3"/>
      <c r="AO4" s="103"/>
      <c r="AP4" s="34"/>
      <c r="AR4" s="3"/>
      <c r="AS4" s="103"/>
      <c r="AT4" s="34"/>
      <c r="AV4" s="3"/>
      <c r="AW4" s="103"/>
      <c r="AX4" s="34"/>
      <c r="AZ4" s="3"/>
      <c r="BA4" s="103"/>
      <c r="BB4" s="34"/>
      <c r="BD4" s="3"/>
      <c r="BE4" s="103"/>
      <c r="BF4" s="34"/>
      <c r="BH4" s="3"/>
      <c r="BI4" s="103"/>
      <c r="BJ4" s="34"/>
      <c r="BL4" s="3"/>
      <c r="BM4" s="103"/>
      <c r="BN4" s="34"/>
      <c r="BP4" s="3"/>
      <c r="BQ4" s="103"/>
      <c r="BR4" s="34"/>
      <c r="BT4" s="3"/>
      <c r="BU4" s="103"/>
      <c r="BV4" s="34"/>
      <c r="BX4" s="3"/>
      <c r="BY4" s="103"/>
      <c r="BZ4" s="34"/>
      <c r="CB4" s="3"/>
      <c r="CC4" s="103"/>
      <c r="CD4" s="34"/>
      <c r="CF4" s="3"/>
      <c r="CG4" s="103"/>
      <c r="CH4" s="34"/>
      <c r="CJ4" s="3"/>
      <c r="CK4" s="103"/>
      <c r="CL4" s="34"/>
      <c r="CN4" s="3"/>
      <c r="CO4" s="103"/>
      <c r="CP4" s="34"/>
      <c r="CR4" s="3"/>
      <c r="CS4" s="103"/>
      <c r="CT4" s="34"/>
      <c r="CV4" s="3"/>
      <c r="CW4" s="103"/>
      <c r="CX4" s="34"/>
      <c r="CZ4" s="3"/>
      <c r="DA4" s="103"/>
      <c r="DB4" s="34"/>
      <c r="DD4" s="3"/>
      <c r="DE4" s="103"/>
      <c r="DF4" s="34"/>
      <c r="DH4" s="3"/>
      <c r="DI4" s="103"/>
      <c r="DJ4" s="34"/>
      <c r="DL4" s="3"/>
      <c r="DM4" s="103"/>
      <c r="DN4" s="34"/>
      <c r="DP4" s="3"/>
      <c r="DQ4" s="103"/>
      <c r="DR4" s="34"/>
      <c r="DT4" s="3"/>
      <c r="DU4" s="103"/>
      <c r="DV4" s="34"/>
      <c r="DX4" s="3"/>
      <c r="DY4" s="103"/>
      <c r="DZ4" s="34"/>
      <c r="EB4" s="3"/>
      <c r="EC4" s="103"/>
      <c r="ED4" s="34"/>
      <c r="EF4" s="3"/>
      <c r="EG4" s="103"/>
      <c r="EH4" s="34"/>
      <c r="EJ4" s="3"/>
      <c r="EK4" s="103"/>
      <c r="EL4" s="34"/>
      <c r="EN4" s="3"/>
      <c r="EO4" s="103"/>
      <c r="EP4" s="34"/>
      <c r="ER4" s="3"/>
      <c r="ES4" s="103"/>
      <c r="ET4" s="34"/>
      <c r="EV4" s="3"/>
      <c r="EW4" s="103"/>
      <c r="EX4" s="34"/>
      <c r="EZ4" s="3"/>
      <c r="FA4" s="103"/>
      <c r="FB4" s="34"/>
      <c r="FD4" s="3"/>
      <c r="FE4" s="103"/>
      <c r="FF4" s="34"/>
      <c r="FH4" s="3"/>
      <c r="FI4" s="103"/>
      <c r="FJ4" s="34"/>
      <c r="FL4" s="3"/>
      <c r="FM4" s="103"/>
      <c r="FN4" s="34"/>
      <c r="FP4" s="3"/>
      <c r="FQ4" s="103"/>
      <c r="FR4" s="34"/>
      <c r="FT4" s="3"/>
      <c r="FU4" s="103"/>
      <c r="FV4" s="34"/>
      <c r="FX4" s="3"/>
      <c r="FY4" s="103"/>
      <c r="FZ4" s="34"/>
      <c r="GB4" s="3"/>
      <c r="GC4" s="103"/>
      <c r="GD4" s="34"/>
      <c r="GF4" s="3"/>
      <c r="GG4" s="103"/>
      <c r="GH4" s="34"/>
      <c r="GJ4" s="3"/>
      <c r="GK4" s="103"/>
      <c r="GL4" s="34"/>
      <c r="GN4" s="3"/>
      <c r="GO4" s="103"/>
      <c r="GP4" s="34"/>
      <c r="GR4" s="3"/>
      <c r="GS4" s="103"/>
      <c r="GT4" s="34"/>
      <c r="GV4" s="3"/>
      <c r="GW4" s="103"/>
      <c r="GX4" s="34"/>
      <c r="GZ4" s="3"/>
      <c r="HA4" s="103"/>
      <c r="HB4" s="34"/>
      <c r="HD4" s="3"/>
      <c r="HE4" s="103"/>
      <c r="HF4" s="34"/>
      <c r="HH4" s="3"/>
      <c r="HI4" s="103"/>
      <c r="HJ4" s="34"/>
      <c r="HL4" s="3"/>
      <c r="HM4" s="103"/>
      <c r="HN4" s="34"/>
      <c r="HP4" s="3"/>
      <c r="HQ4" s="103"/>
      <c r="HR4" s="34"/>
      <c r="HT4" s="3"/>
      <c r="HU4" s="103"/>
      <c r="HV4" s="34"/>
      <c r="HX4" s="3"/>
      <c r="HY4" s="103"/>
      <c r="HZ4" s="34"/>
      <c r="IB4" s="3"/>
      <c r="IC4" s="103"/>
      <c r="ID4" s="34"/>
      <c r="IF4" s="3"/>
      <c r="IG4" s="103"/>
      <c r="IH4" s="34"/>
      <c r="IJ4" s="3"/>
      <c r="IK4" s="103"/>
      <c r="IL4" s="34"/>
      <c r="IN4" s="3"/>
      <c r="IO4" s="103"/>
      <c r="IP4" s="34"/>
      <c r="IR4" s="3"/>
      <c r="IS4" s="103"/>
      <c r="IT4" s="34"/>
      <c r="IV4" s="3"/>
    </row>
    <row r="5" spans="1:256" ht="12.75">
      <c r="A5" s="103"/>
      <c r="B5" s="103" t="s">
        <v>105</v>
      </c>
      <c r="C5"/>
      <c r="D5" s="3"/>
      <c r="E5" s="103"/>
      <c r="F5" s="34"/>
      <c r="H5" s="3"/>
      <c r="I5" s="103"/>
      <c r="J5" s="34"/>
      <c r="L5" s="3"/>
      <c r="M5" s="103"/>
      <c r="N5" s="34"/>
      <c r="P5" s="3"/>
      <c r="Q5" s="103"/>
      <c r="R5" s="34"/>
      <c r="T5" s="3"/>
      <c r="U5" s="103"/>
      <c r="V5" s="34"/>
      <c r="X5" s="3"/>
      <c r="Y5" s="103"/>
      <c r="Z5" s="34"/>
      <c r="AB5" s="3"/>
      <c r="AC5" s="103"/>
      <c r="AD5" s="34"/>
      <c r="AF5" s="3"/>
      <c r="AG5" s="103"/>
      <c r="AH5" s="34"/>
      <c r="AJ5" s="3"/>
      <c r="AK5" s="103"/>
      <c r="AL5" s="34"/>
      <c r="AN5" s="3"/>
      <c r="AO5" s="103"/>
      <c r="AP5" s="34"/>
      <c r="AR5" s="3"/>
      <c r="AS5" s="103"/>
      <c r="AT5" s="34"/>
      <c r="AV5" s="3"/>
      <c r="AW5" s="103"/>
      <c r="AX5" s="34"/>
      <c r="AZ5" s="3"/>
      <c r="BA5" s="103"/>
      <c r="BB5" s="34"/>
      <c r="BD5" s="3"/>
      <c r="BE5" s="103"/>
      <c r="BF5" s="34"/>
      <c r="BH5" s="3"/>
      <c r="BI5" s="103"/>
      <c r="BJ5" s="34"/>
      <c r="BL5" s="3"/>
      <c r="BM5" s="103"/>
      <c r="BN5" s="34"/>
      <c r="BP5" s="3"/>
      <c r="BQ5" s="103"/>
      <c r="BR5" s="34"/>
      <c r="BT5" s="3"/>
      <c r="BU5" s="103"/>
      <c r="BV5" s="34"/>
      <c r="BX5" s="3"/>
      <c r="BY5" s="103"/>
      <c r="BZ5" s="34"/>
      <c r="CB5" s="3"/>
      <c r="CC5" s="103"/>
      <c r="CD5" s="34"/>
      <c r="CF5" s="3"/>
      <c r="CG5" s="103"/>
      <c r="CH5" s="34"/>
      <c r="CJ5" s="3"/>
      <c r="CK5" s="103"/>
      <c r="CL5" s="34"/>
      <c r="CN5" s="3"/>
      <c r="CO5" s="103"/>
      <c r="CP5" s="34"/>
      <c r="CR5" s="3"/>
      <c r="CS5" s="103"/>
      <c r="CT5" s="34"/>
      <c r="CV5" s="3"/>
      <c r="CW5" s="103"/>
      <c r="CX5" s="34"/>
      <c r="CZ5" s="3"/>
      <c r="DA5" s="103"/>
      <c r="DB5" s="34"/>
      <c r="DD5" s="3"/>
      <c r="DE5" s="103"/>
      <c r="DF5" s="34"/>
      <c r="DH5" s="3"/>
      <c r="DI5" s="103"/>
      <c r="DJ5" s="34"/>
      <c r="DL5" s="3"/>
      <c r="DM5" s="103"/>
      <c r="DN5" s="34"/>
      <c r="DP5" s="3"/>
      <c r="DQ5" s="103"/>
      <c r="DR5" s="34"/>
      <c r="DT5" s="3"/>
      <c r="DU5" s="103"/>
      <c r="DV5" s="34"/>
      <c r="DX5" s="3"/>
      <c r="DY5" s="103"/>
      <c r="DZ5" s="34"/>
      <c r="EB5" s="3"/>
      <c r="EC5" s="103"/>
      <c r="ED5" s="34"/>
      <c r="EF5" s="3"/>
      <c r="EG5" s="103"/>
      <c r="EH5" s="34"/>
      <c r="EJ5" s="3"/>
      <c r="EK5" s="103"/>
      <c r="EL5" s="34"/>
      <c r="EN5" s="3"/>
      <c r="EO5" s="103"/>
      <c r="EP5" s="34"/>
      <c r="ER5" s="3"/>
      <c r="ES5" s="103"/>
      <c r="ET5" s="34"/>
      <c r="EV5" s="3"/>
      <c r="EW5" s="103"/>
      <c r="EX5" s="34"/>
      <c r="EZ5" s="3"/>
      <c r="FA5" s="103"/>
      <c r="FB5" s="34"/>
      <c r="FD5" s="3"/>
      <c r="FE5" s="103"/>
      <c r="FF5" s="34"/>
      <c r="FH5" s="3"/>
      <c r="FI5" s="103"/>
      <c r="FJ5" s="34"/>
      <c r="FL5" s="3"/>
      <c r="FM5" s="103"/>
      <c r="FN5" s="34"/>
      <c r="FP5" s="3"/>
      <c r="FQ5" s="103"/>
      <c r="FR5" s="34"/>
      <c r="FT5" s="3"/>
      <c r="FU5" s="103"/>
      <c r="FV5" s="34"/>
      <c r="FX5" s="3"/>
      <c r="FY5" s="103"/>
      <c r="FZ5" s="34"/>
      <c r="GB5" s="3"/>
      <c r="GC5" s="103"/>
      <c r="GD5" s="34"/>
      <c r="GF5" s="3"/>
      <c r="GG5" s="103"/>
      <c r="GH5" s="34"/>
      <c r="GJ5" s="3"/>
      <c r="GK5" s="103"/>
      <c r="GL5" s="34"/>
      <c r="GN5" s="3"/>
      <c r="GO5" s="103"/>
      <c r="GP5" s="34"/>
      <c r="GR5" s="3"/>
      <c r="GS5" s="103"/>
      <c r="GT5" s="34"/>
      <c r="GV5" s="3"/>
      <c r="GW5" s="103"/>
      <c r="GX5" s="34"/>
      <c r="GZ5" s="3"/>
      <c r="HA5" s="103"/>
      <c r="HB5" s="34"/>
      <c r="HD5" s="3"/>
      <c r="HE5" s="103"/>
      <c r="HF5" s="34"/>
      <c r="HH5" s="3"/>
      <c r="HI5" s="103"/>
      <c r="HJ5" s="34"/>
      <c r="HL5" s="3"/>
      <c r="HM5" s="103"/>
      <c r="HN5" s="34"/>
      <c r="HP5" s="3"/>
      <c r="HQ5" s="103"/>
      <c r="HR5" s="34"/>
      <c r="HT5" s="3"/>
      <c r="HU5" s="103"/>
      <c r="HV5" s="34"/>
      <c r="HX5" s="3"/>
      <c r="HY5" s="103"/>
      <c r="HZ5" s="34"/>
      <c r="IB5" s="3"/>
      <c r="IC5" s="103"/>
      <c r="ID5" s="34"/>
      <c r="IF5" s="3"/>
      <c r="IG5" s="103"/>
      <c r="IH5" s="34"/>
      <c r="IJ5" s="3"/>
      <c r="IK5" s="103"/>
      <c r="IL5" s="34"/>
      <c r="IN5" s="3"/>
      <c r="IO5" s="103"/>
      <c r="IP5" s="34"/>
      <c r="IR5" s="3"/>
      <c r="IS5" s="103"/>
      <c r="IT5" s="34"/>
      <c r="IV5" s="3"/>
    </row>
    <row r="6" spans="1:256" ht="12.75">
      <c r="A6" s="103"/>
      <c r="B6" s="103" t="s">
        <v>103</v>
      </c>
      <c r="C6"/>
      <c r="D6" s="3"/>
      <c r="E6" s="103"/>
      <c r="F6" s="34"/>
      <c r="H6" s="3"/>
      <c r="I6" s="103"/>
      <c r="J6" s="34"/>
      <c r="L6" s="3"/>
      <c r="M6" s="103"/>
      <c r="N6" s="34"/>
      <c r="P6" s="3"/>
      <c r="Q6" s="103"/>
      <c r="R6" s="34"/>
      <c r="T6" s="3"/>
      <c r="U6" s="103"/>
      <c r="V6" s="34"/>
      <c r="X6" s="3"/>
      <c r="Y6" s="103"/>
      <c r="Z6" s="34"/>
      <c r="AB6" s="3"/>
      <c r="AC6" s="103"/>
      <c r="AD6" s="34"/>
      <c r="AF6" s="3"/>
      <c r="AG6" s="103"/>
      <c r="AH6" s="34"/>
      <c r="AJ6" s="3"/>
      <c r="AK6" s="103"/>
      <c r="AL6" s="34"/>
      <c r="AN6" s="3"/>
      <c r="AO6" s="103"/>
      <c r="AP6" s="34"/>
      <c r="AR6" s="3"/>
      <c r="AS6" s="103"/>
      <c r="AT6" s="34"/>
      <c r="AV6" s="3"/>
      <c r="AW6" s="103"/>
      <c r="AX6" s="34"/>
      <c r="AZ6" s="3"/>
      <c r="BA6" s="103"/>
      <c r="BB6" s="34"/>
      <c r="BD6" s="3"/>
      <c r="BE6" s="103"/>
      <c r="BF6" s="34"/>
      <c r="BH6" s="3"/>
      <c r="BI6" s="103"/>
      <c r="BJ6" s="34"/>
      <c r="BL6" s="3"/>
      <c r="BM6" s="103"/>
      <c r="BN6" s="34"/>
      <c r="BP6" s="3"/>
      <c r="BQ6" s="103"/>
      <c r="BR6" s="34"/>
      <c r="BT6" s="3"/>
      <c r="BU6" s="103"/>
      <c r="BV6" s="34"/>
      <c r="BX6" s="3"/>
      <c r="BY6" s="103"/>
      <c r="BZ6" s="34"/>
      <c r="CB6" s="3"/>
      <c r="CC6" s="103"/>
      <c r="CD6" s="34"/>
      <c r="CF6" s="3"/>
      <c r="CG6" s="103"/>
      <c r="CH6" s="34"/>
      <c r="CJ6" s="3"/>
      <c r="CK6" s="103"/>
      <c r="CL6" s="34"/>
      <c r="CN6" s="3"/>
      <c r="CO6" s="103"/>
      <c r="CP6" s="34"/>
      <c r="CR6" s="3"/>
      <c r="CS6" s="103"/>
      <c r="CT6" s="34"/>
      <c r="CV6" s="3"/>
      <c r="CW6" s="103"/>
      <c r="CX6" s="34"/>
      <c r="CZ6" s="3"/>
      <c r="DA6" s="103"/>
      <c r="DB6" s="34"/>
      <c r="DD6" s="3"/>
      <c r="DE6" s="103"/>
      <c r="DF6" s="34"/>
      <c r="DH6" s="3"/>
      <c r="DI6" s="103"/>
      <c r="DJ6" s="34"/>
      <c r="DL6" s="3"/>
      <c r="DM6" s="103"/>
      <c r="DN6" s="34"/>
      <c r="DP6" s="3"/>
      <c r="DQ6" s="103"/>
      <c r="DR6" s="34"/>
      <c r="DT6" s="3"/>
      <c r="DU6" s="103"/>
      <c r="DV6" s="34"/>
      <c r="DX6" s="3"/>
      <c r="DY6" s="103"/>
      <c r="DZ6" s="34"/>
      <c r="EB6" s="3"/>
      <c r="EC6" s="103"/>
      <c r="ED6" s="34"/>
      <c r="EF6" s="3"/>
      <c r="EG6" s="103"/>
      <c r="EH6" s="34"/>
      <c r="EJ6" s="3"/>
      <c r="EK6" s="103"/>
      <c r="EL6" s="34"/>
      <c r="EN6" s="3"/>
      <c r="EO6" s="103"/>
      <c r="EP6" s="34"/>
      <c r="ER6" s="3"/>
      <c r="ES6" s="103"/>
      <c r="ET6" s="34"/>
      <c r="EV6" s="3"/>
      <c r="EW6" s="103"/>
      <c r="EX6" s="34"/>
      <c r="EZ6" s="3"/>
      <c r="FA6" s="103"/>
      <c r="FB6" s="34"/>
      <c r="FD6" s="3"/>
      <c r="FE6" s="103"/>
      <c r="FF6" s="34"/>
      <c r="FH6" s="3"/>
      <c r="FI6" s="103"/>
      <c r="FJ6" s="34"/>
      <c r="FL6" s="3"/>
      <c r="FM6" s="103"/>
      <c r="FN6" s="34"/>
      <c r="FP6" s="3"/>
      <c r="FQ6" s="103"/>
      <c r="FR6" s="34"/>
      <c r="FT6" s="3"/>
      <c r="FU6" s="103"/>
      <c r="FV6" s="34"/>
      <c r="FX6" s="3"/>
      <c r="FY6" s="103"/>
      <c r="FZ6" s="34"/>
      <c r="GB6" s="3"/>
      <c r="GC6" s="103"/>
      <c r="GD6" s="34"/>
      <c r="GF6" s="3"/>
      <c r="GG6" s="103"/>
      <c r="GH6" s="34"/>
      <c r="GJ6" s="3"/>
      <c r="GK6" s="103"/>
      <c r="GL6" s="34"/>
      <c r="GN6" s="3"/>
      <c r="GO6" s="103"/>
      <c r="GP6" s="34"/>
      <c r="GR6" s="3"/>
      <c r="GS6" s="103"/>
      <c r="GT6" s="34"/>
      <c r="GV6" s="3"/>
      <c r="GW6" s="103"/>
      <c r="GX6" s="34"/>
      <c r="GZ6" s="3"/>
      <c r="HA6" s="103"/>
      <c r="HB6" s="34"/>
      <c r="HD6" s="3"/>
      <c r="HE6" s="103"/>
      <c r="HF6" s="34"/>
      <c r="HH6" s="3"/>
      <c r="HI6" s="103"/>
      <c r="HJ6" s="34"/>
      <c r="HL6" s="3"/>
      <c r="HM6" s="103"/>
      <c r="HN6" s="34"/>
      <c r="HP6" s="3"/>
      <c r="HQ6" s="103"/>
      <c r="HR6" s="34"/>
      <c r="HT6" s="3"/>
      <c r="HU6" s="103"/>
      <c r="HV6" s="34"/>
      <c r="HX6" s="3"/>
      <c r="HY6" s="103"/>
      <c r="HZ6" s="34"/>
      <c r="IB6" s="3"/>
      <c r="IC6" s="103"/>
      <c r="ID6" s="34"/>
      <c r="IF6" s="3"/>
      <c r="IG6" s="103"/>
      <c r="IH6" s="34"/>
      <c r="IJ6" s="3"/>
      <c r="IK6" s="103"/>
      <c r="IL6" s="34"/>
      <c r="IN6" s="3"/>
      <c r="IO6" s="103"/>
      <c r="IP6" s="34"/>
      <c r="IR6" s="3"/>
      <c r="IS6" s="103"/>
      <c r="IT6" s="34"/>
      <c r="IV6" s="3"/>
    </row>
    <row r="7" spans="1:256" ht="27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16" ht="60.75" thickBot="1">
      <c r="A8" s="6" t="s">
        <v>0</v>
      </c>
      <c r="B8" s="7" t="s">
        <v>7</v>
      </c>
      <c r="C8" s="33" t="s">
        <v>1</v>
      </c>
      <c r="D8" s="8" t="s">
        <v>6</v>
      </c>
      <c r="E8" s="8" t="s">
        <v>2</v>
      </c>
      <c r="F8" s="15" t="s">
        <v>8</v>
      </c>
      <c r="G8" s="32" t="s">
        <v>3</v>
      </c>
      <c r="H8" s="15" t="s">
        <v>10</v>
      </c>
      <c r="I8" s="32" t="s">
        <v>3</v>
      </c>
      <c r="J8" s="15" t="s">
        <v>4</v>
      </c>
      <c r="K8" s="8" t="s">
        <v>3</v>
      </c>
      <c r="L8" s="97" t="s">
        <v>9</v>
      </c>
      <c r="M8" s="98"/>
      <c r="N8" s="8" t="s">
        <v>3</v>
      </c>
      <c r="O8" s="22" t="s">
        <v>11</v>
      </c>
      <c r="P8" s="22" t="s">
        <v>5</v>
      </c>
    </row>
    <row r="9" spans="1:16" ht="12.75">
      <c r="A9" s="12">
        <v>1</v>
      </c>
      <c r="B9" s="60" t="s">
        <v>58</v>
      </c>
      <c r="C9" s="60">
        <v>2000</v>
      </c>
      <c r="D9" s="20" t="s">
        <v>33</v>
      </c>
      <c r="E9" s="21">
        <f>G9+I9+K9+N9</f>
        <v>1387</v>
      </c>
      <c r="F9" s="29">
        <v>38.19</v>
      </c>
      <c r="G9" s="19">
        <f aca="true" t="shared" si="0" ref="G9:G39">IF(F9&lt;&gt;0,INT(5.33*(F9-10)^1.1),0)</f>
        <v>209</v>
      </c>
      <c r="H9" s="28">
        <v>7.67</v>
      </c>
      <c r="I9" s="25">
        <f aca="true" t="shared" si="1" ref="I9:I39">IF(H9&lt;&gt;0,INT(72.7291*(10-H9)^1.81),0)</f>
        <v>336</v>
      </c>
      <c r="J9" s="28">
        <v>417</v>
      </c>
      <c r="K9" s="19">
        <f aca="true" t="shared" si="2" ref="K9:K40">IF(J9&lt;&gt;0,INT(0.14354*(J9-220)^1.4),0)</f>
        <v>234</v>
      </c>
      <c r="L9" s="21">
        <v>1</v>
      </c>
      <c r="M9" s="30">
        <v>53.56</v>
      </c>
      <c r="N9" s="20">
        <f>IF(L9+M9&lt;&gt;0,INT(0.19889*(185-((L9*60)+M9))^1.88),0)</f>
        <v>608</v>
      </c>
      <c r="O9" s="36" t="s">
        <v>97</v>
      </c>
      <c r="P9" s="23"/>
    </row>
    <row r="10" spans="1:16" ht="12.75">
      <c r="A10" s="12">
        <v>2</v>
      </c>
      <c r="B10" s="26" t="s">
        <v>43</v>
      </c>
      <c r="C10" s="37">
        <v>2000</v>
      </c>
      <c r="D10" s="19" t="s">
        <v>44</v>
      </c>
      <c r="E10" s="21">
        <f aca="true" t="shared" si="3" ref="E10:E40">G10+I10+K10+N10</f>
        <v>1341</v>
      </c>
      <c r="F10" s="29">
        <v>46.78</v>
      </c>
      <c r="G10" s="19">
        <f t="shared" si="0"/>
        <v>281</v>
      </c>
      <c r="H10" s="28">
        <v>7.63</v>
      </c>
      <c r="I10" s="25">
        <f t="shared" si="1"/>
        <v>346</v>
      </c>
      <c r="J10" s="28">
        <v>416</v>
      </c>
      <c r="K10" s="19">
        <f t="shared" si="2"/>
        <v>232</v>
      </c>
      <c r="L10" s="21">
        <v>2</v>
      </c>
      <c r="M10" s="30">
        <v>1.86</v>
      </c>
      <c r="N10" s="20">
        <f aca="true" t="shared" si="4" ref="N10:N40">IF(L10+M10&lt;&gt;0,INT(0.19889*(185-((L10*60)+M10))^1.88),0)</f>
        <v>482</v>
      </c>
      <c r="O10" s="36" t="s">
        <v>95</v>
      </c>
      <c r="P10" s="23"/>
    </row>
    <row r="11" spans="1:16" ht="12.75">
      <c r="A11" s="12">
        <v>3</v>
      </c>
      <c r="B11" s="26" t="s">
        <v>39</v>
      </c>
      <c r="C11" s="37">
        <v>2000</v>
      </c>
      <c r="D11" s="19" t="s">
        <v>38</v>
      </c>
      <c r="E11" s="21">
        <f t="shared" si="3"/>
        <v>1252</v>
      </c>
      <c r="F11" s="29">
        <v>46.58</v>
      </c>
      <c r="G11" s="19">
        <f t="shared" si="0"/>
        <v>279</v>
      </c>
      <c r="H11" s="28">
        <v>8.09</v>
      </c>
      <c r="I11" s="25">
        <f t="shared" si="1"/>
        <v>234</v>
      </c>
      <c r="J11" s="28">
        <v>393</v>
      </c>
      <c r="K11" s="19">
        <f t="shared" si="2"/>
        <v>195</v>
      </c>
      <c r="L11" s="21">
        <v>1</v>
      </c>
      <c r="M11" s="30">
        <v>57.64</v>
      </c>
      <c r="N11" s="20">
        <f t="shared" si="4"/>
        <v>544</v>
      </c>
      <c r="O11" s="36" t="s">
        <v>95</v>
      </c>
      <c r="P11" s="23"/>
    </row>
    <row r="12" spans="1:16" ht="12.75">
      <c r="A12" s="12">
        <v>4</v>
      </c>
      <c r="B12" s="35" t="s">
        <v>37</v>
      </c>
      <c r="C12" s="56">
        <v>2000</v>
      </c>
      <c r="D12" s="20" t="s">
        <v>38</v>
      </c>
      <c r="E12" s="21">
        <f t="shared" si="3"/>
        <v>1172</v>
      </c>
      <c r="F12" s="29">
        <v>49.4</v>
      </c>
      <c r="G12" s="19">
        <f t="shared" si="0"/>
        <v>303</v>
      </c>
      <c r="H12" s="29">
        <v>8.1</v>
      </c>
      <c r="I12" s="25">
        <f t="shared" si="1"/>
        <v>232</v>
      </c>
      <c r="J12" s="28">
        <v>365</v>
      </c>
      <c r="K12" s="19">
        <f t="shared" si="2"/>
        <v>152</v>
      </c>
      <c r="L12" s="21">
        <v>2</v>
      </c>
      <c r="M12" s="30">
        <v>1.64</v>
      </c>
      <c r="N12" s="20">
        <f t="shared" si="4"/>
        <v>485</v>
      </c>
      <c r="O12" s="36" t="s">
        <v>96</v>
      </c>
      <c r="P12" s="23"/>
    </row>
    <row r="13" spans="1:16" ht="12.75">
      <c r="A13" s="12">
        <v>5</v>
      </c>
      <c r="B13" s="26" t="s">
        <v>19</v>
      </c>
      <c r="C13" s="37">
        <v>2000</v>
      </c>
      <c r="D13" s="19" t="s">
        <v>20</v>
      </c>
      <c r="E13" s="21">
        <f t="shared" si="3"/>
        <v>1063</v>
      </c>
      <c r="F13" s="29">
        <v>26.87</v>
      </c>
      <c r="G13" s="19">
        <f t="shared" si="0"/>
        <v>119</v>
      </c>
      <c r="H13" s="28">
        <v>8.19</v>
      </c>
      <c r="I13" s="25">
        <f t="shared" si="1"/>
        <v>212</v>
      </c>
      <c r="J13" s="28">
        <v>376</v>
      </c>
      <c r="K13" s="19">
        <f t="shared" si="2"/>
        <v>168</v>
      </c>
      <c r="L13" s="21">
        <v>1</v>
      </c>
      <c r="M13" s="30">
        <v>56.36</v>
      </c>
      <c r="N13" s="20">
        <f t="shared" si="4"/>
        <v>564</v>
      </c>
      <c r="O13" s="36" t="s">
        <v>95</v>
      </c>
      <c r="P13" s="37"/>
    </row>
    <row r="14" spans="1:16" ht="12.75">
      <c r="A14" s="12">
        <v>6</v>
      </c>
      <c r="B14" s="26" t="s">
        <v>45</v>
      </c>
      <c r="C14" s="37">
        <v>2000</v>
      </c>
      <c r="D14" s="19" t="s">
        <v>44</v>
      </c>
      <c r="E14" s="21">
        <f t="shared" si="3"/>
        <v>949</v>
      </c>
      <c r="F14" s="29">
        <v>35.77</v>
      </c>
      <c r="G14" s="19">
        <f t="shared" si="0"/>
        <v>190</v>
      </c>
      <c r="H14" s="28">
        <v>7.85</v>
      </c>
      <c r="I14" s="25">
        <f t="shared" si="1"/>
        <v>290</v>
      </c>
      <c r="J14" s="28">
        <v>377</v>
      </c>
      <c r="K14" s="19">
        <f t="shared" si="2"/>
        <v>170</v>
      </c>
      <c r="L14" s="21">
        <v>2</v>
      </c>
      <c r="M14" s="30">
        <v>16</v>
      </c>
      <c r="N14" s="20">
        <f t="shared" si="4"/>
        <v>299</v>
      </c>
      <c r="O14" s="36" t="s">
        <v>95</v>
      </c>
      <c r="P14" s="23"/>
    </row>
    <row r="15" spans="1:16" ht="12.75">
      <c r="A15" s="12">
        <v>7</v>
      </c>
      <c r="B15" s="26" t="s">
        <v>28</v>
      </c>
      <c r="C15" s="37">
        <v>2001</v>
      </c>
      <c r="D15" s="19" t="s">
        <v>29</v>
      </c>
      <c r="E15" s="21">
        <f t="shared" si="3"/>
        <v>828</v>
      </c>
      <c r="F15" s="29">
        <v>27.18</v>
      </c>
      <c r="G15" s="19">
        <f t="shared" si="0"/>
        <v>121</v>
      </c>
      <c r="H15" s="28">
        <v>8.03</v>
      </c>
      <c r="I15" s="25">
        <f t="shared" si="1"/>
        <v>248</v>
      </c>
      <c r="J15" s="28">
        <v>401</v>
      </c>
      <c r="K15" s="19">
        <f t="shared" si="2"/>
        <v>207</v>
      </c>
      <c r="L15" s="21">
        <v>2</v>
      </c>
      <c r="M15" s="30">
        <v>20.2</v>
      </c>
      <c r="N15" s="20">
        <f t="shared" si="4"/>
        <v>252</v>
      </c>
      <c r="O15" s="36" t="s">
        <v>95</v>
      </c>
      <c r="P15" s="37"/>
    </row>
    <row r="16" spans="1:16" ht="12.75">
      <c r="A16" s="12">
        <v>8</v>
      </c>
      <c r="B16" s="57" t="s">
        <v>46</v>
      </c>
      <c r="C16" s="57">
        <v>2001</v>
      </c>
      <c r="D16" s="69" t="s">
        <v>44</v>
      </c>
      <c r="E16" s="21">
        <f t="shared" si="3"/>
        <v>741</v>
      </c>
      <c r="F16" s="29">
        <v>36.01</v>
      </c>
      <c r="G16" s="19">
        <f t="shared" si="0"/>
        <v>192</v>
      </c>
      <c r="H16" s="29">
        <v>8.4</v>
      </c>
      <c r="I16" s="25">
        <f t="shared" si="1"/>
        <v>170</v>
      </c>
      <c r="J16" s="28">
        <v>369</v>
      </c>
      <c r="K16" s="19">
        <f t="shared" si="2"/>
        <v>158</v>
      </c>
      <c r="L16" s="21">
        <v>2</v>
      </c>
      <c r="M16" s="30">
        <v>23.24</v>
      </c>
      <c r="N16" s="20">
        <f t="shared" si="4"/>
        <v>221</v>
      </c>
      <c r="O16" s="36" t="s">
        <v>96</v>
      </c>
      <c r="P16" s="23"/>
    </row>
    <row r="17" spans="1:16" ht="12.75">
      <c r="A17" s="12">
        <v>9</v>
      </c>
      <c r="B17" s="60" t="s">
        <v>87</v>
      </c>
      <c r="C17" s="75">
        <v>2001</v>
      </c>
      <c r="D17" s="20" t="s">
        <v>38</v>
      </c>
      <c r="E17" s="21">
        <f>G17+I17+K17+N17</f>
        <v>734</v>
      </c>
      <c r="F17" s="29">
        <v>37.42</v>
      </c>
      <c r="G17" s="19">
        <f t="shared" si="0"/>
        <v>203</v>
      </c>
      <c r="H17" s="28">
        <v>8.16</v>
      </c>
      <c r="I17" s="25">
        <f t="shared" si="1"/>
        <v>219</v>
      </c>
      <c r="J17" s="28">
        <v>368</v>
      </c>
      <c r="K17" s="19">
        <f t="shared" si="2"/>
        <v>156</v>
      </c>
      <c r="L17" s="21">
        <v>2</v>
      </c>
      <c r="M17" s="30">
        <v>30.3</v>
      </c>
      <c r="N17" s="20">
        <f>IF(L17+M17&lt;&gt;0,INT(0.19889*(185-((L17*60)+M17))^1.88),0)</f>
        <v>156</v>
      </c>
      <c r="O17" s="36" t="s">
        <v>95</v>
      </c>
      <c r="P17" s="23"/>
    </row>
    <row r="18" spans="1:16" ht="12.75">
      <c r="A18" s="12">
        <v>10</v>
      </c>
      <c r="B18" s="26" t="s">
        <v>31</v>
      </c>
      <c r="C18" s="37">
        <v>2001</v>
      </c>
      <c r="D18" s="19" t="s">
        <v>29</v>
      </c>
      <c r="E18" s="21">
        <f t="shared" si="3"/>
        <v>732</v>
      </c>
      <c r="F18" s="29">
        <v>22.86</v>
      </c>
      <c r="G18" s="19">
        <f t="shared" si="0"/>
        <v>88</v>
      </c>
      <c r="H18" s="28">
        <v>8.41</v>
      </c>
      <c r="I18" s="25">
        <f t="shared" si="1"/>
        <v>168</v>
      </c>
      <c r="J18" s="28">
        <v>340</v>
      </c>
      <c r="K18" s="19">
        <f t="shared" si="2"/>
        <v>116</v>
      </c>
      <c r="L18" s="21">
        <v>2</v>
      </c>
      <c r="M18" s="30">
        <v>10.9</v>
      </c>
      <c r="N18" s="20">
        <f t="shared" si="4"/>
        <v>360</v>
      </c>
      <c r="O18" s="36" t="s">
        <v>96</v>
      </c>
      <c r="P18" s="23"/>
    </row>
    <row r="19" spans="1:16" ht="12.75">
      <c r="A19" s="12">
        <v>11</v>
      </c>
      <c r="B19" s="60" t="s">
        <v>12</v>
      </c>
      <c r="C19" s="60">
        <v>2001</v>
      </c>
      <c r="D19" s="20" t="s">
        <v>14</v>
      </c>
      <c r="E19" s="21">
        <f t="shared" si="3"/>
        <v>715</v>
      </c>
      <c r="F19" s="29">
        <v>37.89</v>
      </c>
      <c r="G19" s="19">
        <f t="shared" si="0"/>
        <v>207</v>
      </c>
      <c r="H19" s="28">
        <v>9.06</v>
      </c>
      <c r="I19" s="25">
        <f t="shared" si="1"/>
        <v>65</v>
      </c>
      <c r="J19" s="28">
        <v>290</v>
      </c>
      <c r="K19" s="19">
        <f t="shared" si="2"/>
        <v>54</v>
      </c>
      <c r="L19" s="21">
        <v>2</v>
      </c>
      <c r="M19" s="30">
        <v>8.66</v>
      </c>
      <c r="N19" s="20">
        <f t="shared" si="4"/>
        <v>389</v>
      </c>
      <c r="O19" s="36" t="s">
        <v>96</v>
      </c>
      <c r="P19" s="23"/>
    </row>
    <row r="20" spans="1:16" ht="12.75">
      <c r="A20" s="12">
        <v>12</v>
      </c>
      <c r="B20" s="58" t="s">
        <v>48</v>
      </c>
      <c r="C20" s="58">
        <v>2001</v>
      </c>
      <c r="D20" s="55" t="s">
        <v>49</v>
      </c>
      <c r="E20" s="21">
        <f t="shared" si="3"/>
        <v>674</v>
      </c>
      <c r="F20" s="29">
        <v>32.75</v>
      </c>
      <c r="G20" s="19">
        <f t="shared" si="0"/>
        <v>165</v>
      </c>
      <c r="H20" s="28">
        <v>8.39</v>
      </c>
      <c r="I20" s="25">
        <f t="shared" si="1"/>
        <v>172</v>
      </c>
      <c r="J20" s="28">
        <v>350</v>
      </c>
      <c r="K20" s="19">
        <f t="shared" si="2"/>
        <v>130</v>
      </c>
      <c r="L20" s="21">
        <v>2</v>
      </c>
      <c r="M20" s="31">
        <v>24.68</v>
      </c>
      <c r="N20" s="20">
        <f t="shared" si="4"/>
        <v>207</v>
      </c>
      <c r="O20" s="36" t="s">
        <v>97</v>
      </c>
      <c r="P20" s="23"/>
    </row>
    <row r="21" spans="1:16" ht="12.75">
      <c r="A21" s="12">
        <v>13</v>
      </c>
      <c r="B21" s="26" t="s">
        <v>34</v>
      </c>
      <c r="C21" s="37">
        <v>2000</v>
      </c>
      <c r="D21" s="19" t="s">
        <v>33</v>
      </c>
      <c r="E21" s="21">
        <f t="shared" si="3"/>
        <v>666</v>
      </c>
      <c r="F21" s="29">
        <v>26.41</v>
      </c>
      <c r="G21" s="19">
        <f t="shared" si="0"/>
        <v>115</v>
      </c>
      <c r="H21" s="28">
        <v>8.79</v>
      </c>
      <c r="I21" s="25">
        <f t="shared" si="1"/>
        <v>102</v>
      </c>
      <c r="J21" s="28">
        <v>351</v>
      </c>
      <c r="K21" s="19">
        <f t="shared" si="2"/>
        <v>132</v>
      </c>
      <c r="L21" s="21">
        <v>2</v>
      </c>
      <c r="M21" s="30">
        <v>14.48</v>
      </c>
      <c r="N21" s="20">
        <f t="shared" si="4"/>
        <v>317</v>
      </c>
      <c r="O21" s="36" t="s">
        <v>95</v>
      </c>
      <c r="P21" s="37"/>
    </row>
    <row r="22" spans="1:16" ht="12.75">
      <c r="A22" s="38">
        <v>14</v>
      </c>
      <c r="B22" s="60" t="s">
        <v>61</v>
      </c>
      <c r="C22" s="60">
        <v>2002</v>
      </c>
      <c r="D22" s="20" t="s">
        <v>60</v>
      </c>
      <c r="E22" s="39">
        <f>G22+I22+K22+N22</f>
        <v>657</v>
      </c>
      <c r="F22" s="40">
        <v>19.39</v>
      </c>
      <c r="G22" s="41">
        <f t="shared" si="0"/>
        <v>62</v>
      </c>
      <c r="H22" s="42">
        <v>8.37</v>
      </c>
      <c r="I22" s="25">
        <f t="shared" si="1"/>
        <v>176</v>
      </c>
      <c r="J22" s="42">
        <v>314</v>
      </c>
      <c r="K22" s="41">
        <f t="shared" si="2"/>
        <v>83</v>
      </c>
      <c r="L22" s="39">
        <v>2</v>
      </c>
      <c r="M22" s="43">
        <v>12.88</v>
      </c>
      <c r="N22" s="44">
        <f>IF(L22+M22&lt;&gt;0,INT(0.19889*(185-((L22*60)+M22))^1.88),0)</f>
        <v>336</v>
      </c>
      <c r="O22" s="36" t="s">
        <v>98</v>
      </c>
      <c r="P22" s="92"/>
    </row>
    <row r="23" spans="1:16" ht="12.75">
      <c r="A23" s="12">
        <v>15</v>
      </c>
      <c r="B23" s="26" t="s">
        <v>30</v>
      </c>
      <c r="C23" s="37">
        <v>2001</v>
      </c>
      <c r="D23" s="19" t="s">
        <v>29</v>
      </c>
      <c r="E23" s="21">
        <f t="shared" si="3"/>
        <v>580</v>
      </c>
      <c r="F23" s="29">
        <v>23.65</v>
      </c>
      <c r="G23" s="19">
        <f t="shared" si="0"/>
        <v>94</v>
      </c>
      <c r="H23" s="29">
        <v>8.2</v>
      </c>
      <c r="I23" s="25">
        <f t="shared" si="1"/>
        <v>210</v>
      </c>
      <c r="J23" s="28">
        <v>343</v>
      </c>
      <c r="K23" s="19">
        <f t="shared" si="2"/>
        <v>121</v>
      </c>
      <c r="L23" s="21">
        <v>2</v>
      </c>
      <c r="M23" s="30">
        <v>30.36</v>
      </c>
      <c r="N23" s="20">
        <f t="shared" si="4"/>
        <v>155</v>
      </c>
      <c r="O23" s="36" t="s">
        <v>95</v>
      </c>
      <c r="P23" s="37"/>
    </row>
    <row r="24" spans="1:16" ht="12.75">
      <c r="A24" s="12">
        <v>16</v>
      </c>
      <c r="B24" s="60" t="s">
        <v>56</v>
      </c>
      <c r="C24" s="60">
        <v>2001</v>
      </c>
      <c r="D24" s="20" t="s">
        <v>55</v>
      </c>
      <c r="E24" s="21">
        <f t="shared" si="3"/>
        <v>570</v>
      </c>
      <c r="F24" s="29">
        <v>20.65</v>
      </c>
      <c r="G24" s="19">
        <f t="shared" si="0"/>
        <v>71</v>
      </c>
      <c r="H24" s="28">
        <v>8.85</v>
      </c>
      <c r="I24" s="25">
        <f t="shared" si="1"/>
        <v>93</v>
      </c>
      <c r="J24" s="28">
        <v>332</v>
      </c>
      <c r="K24" s="19">
        <f t="shared" si="2"/>
        <v>106</v>
      </c>
      <c r="L24" s="21">
        <v>2</v>
      </c>
      <c r="M24" s="30">
        <v>15.9</v>
      </c>
      <c r="N24" s="20">
        <f t="shared" si="4"/>
        <v>300</v>
      </c>
      <c r="O24" s="36" t="s">
        <v>97</v>
      </c>
      <c r="P24" s="23"/>
    </row>
    <row r="25" spans="1:16" ht="12.75">
      <c r="A25" s="45">
        <v>17</v>
      </c>
      <c r="B25" s="26" t="s">
        <v>23</v>
      </c>
      <c r="C25" s="37">
        <v>2002</v>
      </c>
      <c r="D25" s="19" t="s">
        <v>24</v>
      </c>
      <c r="E25" s="21">
        <f t="shared" si="3"/>
        <v>561</v>
      </c>
      <c r="F25" s="29">
        <v>24.93</v>
      </c>
      <c r="G25" s="19">
        <f t="shared" si="0"/>
        <v>104</v>
      </c>
      <c r="H25" s="28">
        <v>8.56</v>
      </c>
      <c r="I25" s="25">
        <f t="shared" si="1"/>
        <v>140</v>
      </c>
      <c r="J25" s="28">
        <v>299</v>
      </c>
      <c r="K25" s="19">
        <f t="shared" si="2"/>
        <v>65</v>
      </c>
      <c r="L25" s="21">
        <v>2</v>
      </c>
      <c r="M25" s="30">
        <v>20.2</v>
      </c>
      <c r="N25" s="20">
        <f t="shared" si="4"/>
        <v>252</v>
      </c>
      <c r="O25" s="36" t="s">
        <v>98</v>
      </c>
      <c r="P25" s="37"/>
    </row>
    <row r="26" spans="1:16" ht="12.75">
      <c r="A26" s="12">
        <v>18</v>
      </c>
      <c r="B26" s="26" t="s">
        <v>32</v>
      </c>
      <c r="C26" s="37">
        <v>2000</v>
      </c>
      <c r="D26" s="19" t="s">
        <v>33</v>
      </c>
      <c r="E26" s="21">
        <f t="shared" si="3"/>
        <v>557</v>
      </c>
      <c r="F26" s="29">
        <v>36.5</v>
      </c>
      <c r="G26" s="19">
        <f t="shared" si="0"/>
        <v>196</v>
      </c>
      <c r="H26" s="29">
        <v>8.08</v>
      </c>
      <c r="I26" s="25">
        <f t="shared" si="1"/>
        <v>236</v>
      </c>
      <c r="J26" s="28">
        <v>346</v>
      </c>
      <c r="K26" s="19">
        <f t="shared" si="2"/>
        <v>125</v>
      </c>
      <c r="L26" s="21"/>
      <c r="M26" s="30" t="s">
        <v>100</v>
      </c>
      <c r="N26" s="20">
        <v>0</v>
      </c>
      <c r="O26" s="36" t="s">
        <v>96</v>
      </c>
      <c r="P26" s="23"/>
    </row>
    <row r="27" spans="1:16" ht="12.75">
      <c r="A27" s="45">
        <v>19</v>
      </c>
      <c r="B27" s="59" t="s">
        <v>54</v>
      </c>
      <c r="C27" s="60">
        <v>2001</v>
      </c>
      <c r="D27" s="61" t="s">
        <v>55</v>
      </c>
      <c r="E27" s="21">
        <f t="shared" si="3"/>
        <v>532</v>
      </c>
      <c r="F27" s="29">
        <v>29.17</v>
      </c>
      <c r="G27" s="19">
        <f t="shared" si="0"/>
        <v>137</v>
      </c>
      <c r="H27" s="28">
        <v>8.93</v>
      </c>
      <c r="I27" s="25">
        <f t="shared" si="1"/>
        <v>82</v>
      </c>
      <c r="J27" s="28">
        <v>346</v>
      </c>
      <c r="K27" s="19">
        <f t="shared" si="2"/>
        <v>125</v>
      </c>
      <c r="L27" s="21">
        <v>2</v>
      </c>
      <c r="M27" s="30">
        <v>26.66</v>
      </c>
      <c r="N27" s="20">
        <f t="shared" si="4"/>
        <v>188</v>
      </c>
      <c r="O27" s="36" t="s">
        <v>97</v>
      </c>
      <c r="P27" s="23"/>
    </row>
    <row r="28" spans="1:16" ht="12.75">
      <c r="A28" s="45">
        <v>20</v>
      </c>
      <c r="B28" s="83" t="s">
        <v>36</v>
      </c>
      <c r="C28" s="87">
        <v>2001</v>
      </c>
      <c r="D28" s="90" t="s">
        <v>33</v>
      </c>
      <c r="E28" s="21">
        <f t="shared" si="3"/>
        <v>524</v>
      </c>
      <c r="F28" s="29">
        <v>14.79</v>
      </c>
      <c r="G28" s="19">
        <f t="shared" si="0"/>
        <v>29</v>
      </c>
      <c r="H28" s="28">
        <v>8.84</v>
      </c>
      <c r="I28" s="25">
        <f t="shared" si="1"/>
        <v>95</v>
      </c>
      <c r="J28" s="28">
        <v>325</v>
      </c>
      <c r="K28" s="19">
        <f t="shared" si="2"/>
        <v>96</v>
      </c>
      <c r="L28" s="21">
        <v>2</v>
      </c>
      <c r="M28" s="30">
        <v>15.59</v>
      </c>
      <c r="N28" s="20">
        <f t="shared" si="4"/>
        <v>304</v>
      </c>
      <c r="O28" s="36" t="s">
        <v>95</v>
      </c>
      <c r="P28" s="23"/>
    </row>
    <row r="29" spans="1:16" ht="12.75">
      <c r="A29" s="45">
        <v>22</v>
      </c>
      <c r="B29" s="84" t="s">
        <v>21</v>
      </c>
      <c r="C29" s="77">
        <v>2001</v>
      </c>
      <c r="D29" s="78" t="s">
        <v>22</v>
      </c>
      <c r="E29" s="21">
        <f t="shared" si="3"/>
        <v>518</v>
      </c>
      <c r="F29" s="29">
        <v>28.1</v>
      </c>
      <c r="G29" s="19">
        <f t="shared" si="0"/>
        <v>128</v>
      </c>
      <c r="H29" s="29">
        <v>9</v>
      </c>
      <c r="I29" s="25">
        <f t="shared" si="1"/>
        <v>72</v>
      </c>
      <c r="J29" s="28">
        <v>316</v>
      </c>
      <c r="K29" s="19">
        <f t="shared" si="2"/>
        <v>85</v>
      </c>
      <c r="L29" s="21">
        <v>2</v>
      </c>
      <c r="M29" s="30">
        <v>22.1</v>
      </c>
      <c r="N29" s="20">
        <f t="shared" si="4"/>
        <v>233</v>
      </c>
      <c r="O29" s="36" t="s">
        <v>96</v>
      </c>
      <c r="P29" s="37"/>
    </row>
    <row r="30" spans="1:16" ht="12.75">
      <c r="A30" s="45">
        <v>23</v>
      </c>
      <c r="B30" s="59" t="s">
        <v>57</v>
      </c>
      <c r="C30" s="60">
        <v>2000</v>
      </c>
      <c r="D30" s="61" t="s">
        <v>55</v>
      </c>
      <c r="E30" s="21">
        <f>G30+I30+K30+N30</f>
        <v>514</v>
      </c>
      <c r="F30" s="29">
        <v>24.63</v>
      </c>
      <c r="G30" s="19">
        <f t="shared" si="0"/>
        <v>101</v>
      </c>
      <c r="H30" s="28">
        <v>9.14</v>
      </c>
      <c r="I30" s="25">
        <f t="shared" si="1"/>
        <v>55</v>
      </c>
      <c r="J30" s="28">
        <v>324</v>
      </c>
      <c r="K30" s="19">
        <f t="shared" si="2"/>
        <v>95</v>
      </c>
      <c r="L30" s="21">
        <v>2</v>
      </c>
      <c r="M30" s="30">
        <v>19.17</v>
      </c>
      <c r="N30" s="20">
        <f>IF(L30+M30&lt;&gt;0,INT(0.19889*(185-((L30*60)+M30))^1.88),0)</f>
        <v>263</v>
      </c>
      <c r="O30" s="36" t="s">
        <v>96</v>
      </c>
      <c r="P30" s="23"/>
    </row>
    <row r="31" spans="1:16" ht="12.75">
      <c r="A31" s="45">
        <v>24</v>
      </c>
      <c r="B31" s="26" t="s">
        <v>35</v>
      </c>
      <c r="C31" s="37">
        <v>2000</v>
      </c>
      <c r="D31" s="88" t="s">
        <v>33</v>
      </c>
      <c r="E31" s="21">
        <f t="shared" si="3"/>
        <v>510</v>
      </c>
      <c r="F31" s="29">
        <v>24.39</v>
      </c>
      <c r="G31" s="19">
        <f t="shared" si="0"/>
        <v>100</v>
      </c>
      <c r="H31" s="28">
        <v>9.17</v>
      </c>
      <c r="I31" s="25">
        <f t="shared" si="1"/>
        <v>51</v>
      </c>
      <c r="J31" s="28">
        <v>317</v>
      </c>
      <c r="K31" s="19">
        <f t="shared" si="2"/>
        <v>86</v>
      </c>
      <c r="L31" s="21">
        <v>2</v>
      </c>
      <c r="M31" s="30">
        <v>18.33</v>
      </c>
      <c r="N31" s="20">
        <f t="shared" si="4"/>
        <v>273</v>
      </c>
      <c r="O31" s="36" t="s">
        <v>95</v>
      </c>
      <c r="P31" s="23"/>
    </row>
    <row r="32" spans="1:16" ht="12.75">
      <c r="A32" s="45">
        <v>25</v>
      </c>
      <c r="B32" s="76" t="s">
        <v>40</v>
      </c>
      <c r="C32" s="77">
        <v>2002</v>
      </c>
      <c r="D32" s="78" t="s">
        <v>38</v>
      </c>
      <c r="E32" s="21">
        <f t="shared" si="3"/>
        <v>445</v>
      </c>
      <c r="F32" s="29">
        <v>25.64</v>
      </c>
      <c r="G32" s="19">
        <f t="shared" si="0"/>
        <v>109</v>
      </c>
      <c r="H32" s="28">
        <v>9.24</v>
      </c>
      <c r="I32" s="25">
        <f t="shared" si="1"/>
        <v>44</v>
      </c>
      <c r="J32" s="28">
        <v>298</v>
      </c>
      <c r="K32" s="19">
        <f t="shared" si="2"/>
        <v>63</v>
      </c>
      <c r="L32" s="21">
        <v>2</v>
      </c>
      <c r="M32" s="30">
        <v>22.41</v>
      </c>
      <c r="N32" s="20">
        <f t="shared" si="4"/>
        <v>229</v>
      </c>
      <c r="O32" s="36" t="s">
        <v>98</v>
      </c>
      <c r="P32" s="37"/>
    </row>
    <row r="33" spans="1:16" ht="12.75">
      <c r="A33" s="45">
        <v>26</v>
      </c>
      <c r="B33" s="26" t="s">
        <v>42</v>
      </c>
      <c r="C33" s="37">
        <v>2002</v>
      </c>
      <c r="D33" s="88" t="s">
        <v>38</v>
      </c>
      <c r="E33" s="21">
        <f t="shared" si="3"/>
        <v>444</v>
      </c>
      <c r="F33" s="29">
        <v>19.68</v>
      </c>
      <c r="G33" s="19">
        <f t="shared" si="0"/>
        <v>64</v>
      </c>
      <c r="H33" s="28">
        <v>9.18</v>
      </c>
      <c r="I33" s="25">
        <f t="shared" si="1"/>
        <v>50</v>
      </c>
      <c r="J33" s="28">
        <v>286</v>
      </c>
      <c r="K33" s="19">
        <f t="shared" si="2"/>
        <v>50</v>
      </c>
      <c r="L33" s="21">
        <v>2</v>
      </c>
      <c r="M33" s="30">
        <v>17.71</v>
      </c>
      <c r="N33" s="20">
        <f t="shared" si="4"/>
        <v>280</v>
      </c>
      <c r="O33" s="36" t="s">
        <v>98</v>
      </c>
      <c r="P33" s="23"/>
    </row>
    <row r="34" spans="1:16" ht="12.75">
      <c r="A34" s="45">
        <v>27</v>
      </c>
      <c r="B34" s="85" t="s">
        <v>47</v>
      </c>
      <c r="C34" s="85">
        <v>2001</v>
      </c>
      <c r="D34" s="91" t="s">
        <v>44</v>
      </c>
      <c r="E34" s="21">
        <f t="shared" si="3"/>
        <v>391</v>
      </c>
      <c r="F34" s="29">
        <v>22.9</v>
      </c>
      <c r="G34" s="19">
        <f t="shared" si="0"/>
        <v>88</v>
      </c>
      <c r="H34" s="29">
        <v>8.9</v>
      </c>
      <c r="I34" s="25">
        <f t="shared" si="1"/>
        <v>86</v>
      </c>
      <c r="J34" s="28">
        <v>306</v>
      </c>
      <c r="K34" s="19">
        <f t="shared" si="2"/>
        <v>73</v>
      </c>
      <c r="L34" s="21">
        <v>2</v>
      </c>
      <c r="M34" s="30">
        <v>31.71</v>
      </c>
      <c r="N34" s="20">
        <f t="shared" si="4"/>
        <v>144</v>
      </c>
      <c r="O34" s="36" t="s">
        <v>95</v>
      </c>
      <c r="P34" s="23"/>
    </row>
    <row r="35" spans="1:16" ht="12.75">
      <c r="A35" s="45">
        <v>28</v>
      </c>
      <c r="B35" s="60" t="s">
        <v>50</v>
      </c>
      <c r="C35" s="60">
        <v>2000</v>
      </c>
      <c r="D35" s="62" t="s">
        <v>49</v>
      </c>
      <c r="E35" s="21">
        <f t="shared" si="3"/>
        <v>389</v>
      </c>
      <c r="F35" s="29">
        <v>19.7</v>
      </c>
      <c r="G35" s="19">
        <f t="shared" si="0"/>
        <v>64</v>
      </c>
      <c r="H35" s="28">
        <v>9.53</v>
      </c>
      <c r="I35" s="25">
        <f t="shared" si="1"/>
        <v>18</v>
      </c>
      <c r="J35" s="28">
        <v>317</v>
      </c>
      <c r="K35" s="19">
        <f t="shared" si="2"/>
        <v>86</v>
      </c>
      <c r="L35" s="21">
        <v>2</v>
      </c>
      <c r="M35" s="30">
        <v>23.24</v>
      </c>
      <c r="N35" s="20">
        <f t="shared" si="4"/>
        <v>221</v>
      </c>
      <c r="O35" s="36" t="s">
        <v>97</v>
      </c>
      <c r="P35" s="23"/>
    </row>
    <row r="36" spans="1:16" ht="12.75">
      <c r="A36" s="63">
        <v>29</v>
      </c>
      <c r="B36" s="76" t="s">
        <v>25</v>
      </c>
      <c r="C36" s="77">
        <v>2002</v>
      </c>
      <c r="D36" s="78" t="s">
        <v>24</v>
      </c>
      <c r="E36" s="21">
        <f t="shared" si="3"/>
        <v>337</v>
      </c>
      <c r="F36" s="29">
        <v>23.23</v>
      </c>
      <c r="G36" s="19">
        <f t="shared" si="0"/>
        <v>91</v>
      </c>
      <c r="H36" s="28">
        <v>10.23</v>
      </c>
      <c r="I36" s="25">
        <v>0</v>
      </c>
      <c r="J36" s="28">
        <v>274</v>
      </c>
      <c r="K36" s="19">
        <f t="shared" si="2"/>
        <v>38</v>
      </c>
      <c r="L36" s="21">
        <v>2</v>
      </c>
      <c r="M36" s="30">
        <v>24.53</v>
      </c>
      <c r="N36" s="20">
        <f t="shared" si="4"/>
        <v>208</v>
      </c>
      <c r="O36" s="36" t="s">
        <v>97</v>
      </c>
      <c r="P36" s="37"/>
    </row>
    <row r="37" spans="1:16" ht="12.75">
      <c r="A37" s="63">
        <v>30</v>
      </c>
      <c r="B37" s="26" t="s">
        <v>41</v>
      </c>
      <c r="C37" s="37">
        <v>2002</v>
      </c>
      <c r="D37" s="88" t="s">
        <v>38</v>
      </c>
      <c r="E37" s="21">
        <f t="shared" si="3"/>
        <v>324</v>
      </c>
      <c r="F37" s="29">
        <v>30.76</v>
      </c>
      <c r="G37" s="19">
        <f t="shared" si="0"/>
        <v>149</v>
      </c>
      <c r="H37" s="28">
        <v>8.74</v>
      </c>
      <c r="I37" s="25">
        <f t="shared" si="1"/>
        <v>110</v>
      </c>
      <c r="J37" s="28">
        <v>299</v>
      </c>
      <c r="K37" s="19">
        <f t="shared" si="2"/>
        <v>65</v>
      </c>
      <c r="L37" s="27"/>
      <c r="M37" s="31" t="s">
        <v>99</v>
      </c>
      <c r="N37" s="20">
        <v>0</v>
      </c>
      <c r="O37" s="36" t="s">
        <v>98</v>
      </c>
      <c r="P37" s="23"/>
    </row>
    <row r="38" spans="1:16" ht="12.75">
      <c r="A38" s="63">
        <v>31</v>
      </c>
      <c r="B38" s="58" t="s">
        <v>59</v>
      </c>
      <c r="C38" s="58">
        <v>2002</v>
      </c>
      <c r="D38" s="81" t="s">
        <v>60</v>
      </c>
      <c r="E38" s="21">
        <f>G38+I38+K38+N38</f>
        <v>278</v>
      </c>
      <c r="F38" s="29">
        <v>20.53</v>
      </c>
      <c r="G38" s="19">
        <f t="shared" si="0"/>
        <v>71</v>
      </c>
      <c r="H38" s="28">
        <v>9.58</v>
      </c>
      <c r="I38" s="25">
        <f t="shared" si="1"/>
        <v>15</v>
      </c>
      <c r="J38" s="28">
        <v>272</v>
      </c>
      <c r="K38" s="19">
        <f t="shared" si="2"/>
        <v>36</v>
      </c>
      <c r="L38" s="21">
        <v>2</v>
      </c>
      <c r="M38" s="30">
        <v>30.27</v>
      </c>
      <c r="N38" s="20">
        <f>IF(L38+M38&lt;&gt;0,INT(0.19889*(185-((L38*60)+M38))^1.88),0)</f>
        <v>156</v>
      </c>
      <c r="O38" s="36" t="s">
        <v>95</v>
      </c>
      <c r="P38" s="23"/>
    </row>
    <row r="39" spans="1:16" ht="12.75">
      <c r="A39" s="63">
        <v>32</v>
      </c>
      <c r="B39" s="82" t="s">
        <v>26</v>
      </c>
      <c r="C39" s="86">
        <v>2001</v>
      </c>
      <c r="D39" s="89" t="s">
        <v>24</v>
      </c>
      <c r="E39" s="21">
        <f t="shared" si="3"/>
        <v>260</v>
      </c>
      <c r="F39" s="29">
        <v>26.64</v>
      </c>
      <c r="G39" s="19">
        <f t="shared" si="0"/>
        <v>117</v>
      </c>
      <c r="H39" s="28">
        <v>9.97</v>
      </c>
      <c r="I39" s="25">
        <f t="shared" si="1"/>
        <v>0</v>
      </c>
      <c r="J39" s="28">
        <v>275</v>
      </c>
      <c r="K39" s="19">
        <f t="shared" si="2"/>
        <v>39</v>
      </c>
      <c r="L39" s="21">
        <v>2</v>
      </c>
      <c r="M39" s="30">
        <v>37</v>
      </c>
      <c r="N39" s="20">
        <f t="shared" si="4"/>
        <v>104</v>
      </c>
      <c r="O39" s="36" t="s">
        <v>97</v>
      </c>
      <c r="P39" s="37"/>
    </row>
    <row r="40" spans="1:16" ht="12.75">
      <c r="A40" s="74">
        <v>33</v>
      </c>
      <c r="B40" s="26" t="s">
        <v>27</v>
      </c>
      <c r="C40" s="37">
        <v>2002</v>
      </c>
      <c r="D40" s="19" t="s">
        <v>24</v>
      </c>
      <c r="E40" s="21">
        <f t="shared" si="3"/>
        <v>169</v>
      </c>
      <c r="F40" s="29">
        <v>7.87</v>
      </c>
      <c r="G40" s="19">
        <v>0</v>
      </c>
      <c r="H40" s="28">
        <v>10.18</v>
      </c>
      <c r="I40" s="25">
        <v>0</v>
      </c>
      <c r="J40" s="28">
        <v>260</v>
      </c>
      <c r="K40" s="19">
        <f t="shared" si="2"/>
        <v>25</v>
      </c>
      <c r="L40" s="21">
        <v>2</v>
      </c>
      <c r="M40" s="30">
        <v>31.71</v>
      </c>
      <c r="N40" s="20">
        <f t="shared" si="4"/>
        <v>144</v>
      </c>
      <c r="O40" s="36" t="s">
        <v>98</v>
      </c>
      <c r="P40" s="37"/>
    </row>
    <row r="41" spans="1:16" ht="12.75">
      <c r="A41" s="12" t="s">
        <v>88</v>
      </c>
      <c r="B41" s="60" t="s">
        <v>53</v>
      </c>
      <c r="C41" s="60">
        <v>2001</v>
      </c>
      <c r="D41" s="20" t="s">
        <v>52</v>
      </c>
      <c r="E41" s="21">
        <f>G41+I41+K41+N41</f>
        <v>955</v>
      </c>
      <c r="F41" s="29">
        <v>41.05</v>
      </c>
      <c r="G41" s="19">
        <f>IF(F41&lt;&gt;0,INT(5.33*(F41-10)^1.1),0)</f>
        <v>233</v>
      </c>
      <c r="H41" s="28">
        <v>8.22</v>
      </c>
      <c r="I41" s="25">
        <f>IF(H41&lt;&gt;0,INT(72.7291*(10-H41)^1.81),0)</f>
        <v>206</v>
      </c>
      <c r="J41" s="28">
        <v>343</v>
      </c>
      <c r="K41" s="19">
        <f>IF(J41&lt;&gt;0,INT(0.14354*(J41-220)^1.4),0)</f>
        <v>121</v>
      </c>
      <c r="L41" s="21">
        <v>2</v>
      </c>
      <c r="M41" s="30">
        <v>8.15</v>
      </c>
      <c r="N41" s="20">
        <f>IF(L41+M41&lt;&gt;0,INT(0.19889*(185-((L41*60)+M41))^1.88),0)</f>
        <v>395</v>
      </c>
      <c r="O41" s="36" t="s">
        <v>95</v>
      </c>
      <c r="P41" s="23"/>
    </row>
    <row r="42" spans="1:16" ht="12.75">
      <c r="A42" s="12" t="s">
        <v>88</v>
      </c>
      <c r="B42" s="60" t="s">
        <v>51</v>
      </c>
      <c r="C42" s="60">
        <v>2001</v>
      </c>
      <c r="D42" s="20" t="s">
        <v>52</v>
      </c>
      <c r="E42" s="21">
        <f>G42+I42+K42+N42</f>
        <v>539</v>
      </c>
      <c r="F42" s="29">
        <v>20.97</v>
      </c>
      <c r="G42" s="19">
        <f>IF(F42&lt;&gt;0,INT(5.33*(F42-10)^1.1),0)</f>
        <v>74</v>
      </c>
      <c r="H42" s="29">
        <v>8.5</v>
      </c>
      <c r="I42" s="25">
        <f>IF(H42&lt;&gt;0,INT(72.7291*(10-H42)^1.81),0)</f>
        <v>151</v>
      </c>
      <c r="J42" s="28">
        <v>360</v>
      </c>
      <c r="K42" s="19">
        <f>IF(J42&lt;&gt;0,INT(0.14354*(J42-220)^1.4),0)</f>
        <v>145</v>
      </c>
      <c r="L42" s="21">
        <v>2</v>
      </c>
      <c r="M42" s="30">
        <v>28.79</v>
      </c>
      <c r="N42" s="20">
        <f>IF(L42+M42&lt;&gt;0,INT(0.19889*(185-((L42*60)+M42))^1.88),0)</f>
        <v>169</v>
      </c>
      <c r="O42" s="36" t="s">
        <v>95</v>
      </c>
      <c r="P42" s="23"/>
    </row>
  </sheetData>
  <sheetProtection/>
  <mergeCells count="1">
    <mergeCell ref="L8:M8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Rus</dc:creator>
  <cp:keywords/>
  <dc:description/>
  <cp:lastModifiedBy>Fleischmann</cp:lastModifiedBy>
  <cp:lastPrinted>2009-10-04T10:58:08Z</cp:lastPrinted>
  <dcterms:created xsi:type="dcterms:W3CDTF">2002-05-27T13:28:15Z</dcterms:created>
  <dcterms:modified xsi:type="dcterms:W3CDTF">2011-09-26T20:20:46Z</dcterms:modified>
  <cp:category/>
  <cp:version/>
  <cp:contentType/>
  <cp:contentStatus/>
</cp:coreProperties>
</file>