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bodování pětiboj ŽNĚ ml." sheetId="1" r:id="rId1"/>
  </sheets>
  <definedNames/>
  <calcPr fullCalcOnLoad="1"/>
</workbook>
</file>

<file path=xl/sharedStrings.xml><?xml version="1.0" encoding="utf-8"?>
<sst xmlns="http://schemas.openxmlformats.org/spreadsheetml/2006/main" count="98" uniqueCount="80">
  <si>
    <t>Poř.</t>
  </si>
  <si>
    <t>Roč.</t>
  </si>
  <si>
    <t>Body celkem</t>
  </si>
  <si>
    <t>Body</t>
  </si>
  <si>
    <t>Dálka</t>
  </si>
  <si>
    <t>800m</t>
  </si>
  <si>
    <t>60mpř</t>
  </si>
  <si>
    <t xml:space="preserve"> +,- w  dálka</t>
  </si>
  <si>
    <t xml:space="preserve"> +,- w  60 mpř</t>
  </si>
  <si>
    <t>oddíl</t>
  </si>
  <si>
    <t>Jméno</t>
  </si>
  <si>
    <t>Zápis větru</t>
  </si>
  <si>
    <t>míček</t>
  </si>
  <si>
    <t>60m</t>
  </si>
  <si>
    <t>Kat.: žákyně</t>
  </si>
  <si>
    <t>TABOR</t>
  </si>
  <si>
    <t>SOKCB</t>
  </si>
  <si>
    <t>4DVCB</t>
  </si>
  <si>
    <t>NVCEL</t>
  </si>
  <si>
    <t>CECCB</t>
  </si>
  <si>
    <t xml:space="preserve"> +,- w  60 m</t>
  </si>
  <si>
    <t>1.</t>
  </si>
  <si>
    <t>Suchanová Tereza</t>
  </si>
  <si>
    <t>CHYSK</t>
  </si>
  <si>
    <t>2</t>
  </si>
  <si>
    <t>Kofroňová Erika</t>
  </si>
  <si>
    <t>MILEV</t>
  </si>
  <si>
    <t>3</t>
  </si>
  <si>
    <t>Váchová Hana</t>
  </si>
  <si>
    <t>4</t>
  </si>
  <si>
    <t>Záhorová Adéla</t>
  </si>
  <si>
    <t>5</t>
  </si>
  <si>
    <t>Srbová Michaela</t>
  </si>
  <si>
    <t>JITRE</t>
  </si>
  <si>
    <t>6</t>
  </si>
  <si>
    <t>Čížková Nikol</t>
  </si>
  <si>
    <t>7</t>
  </si>
  <si>
    <t>Melicharová Tereza</t>
  </si>
  <si>
    <t>8</t>
  </si>
  <si>
    <t>Husárová Nela</t>
  </si>
  <si>
    <t>SKOKJH</t>
  </si>
  <si>
    <t>9</t>
  </si>
  <si>
    <t>Černá Michaela</t>
  </si>
  <si>
    <t>10</t>
  </si>
  <si>
    <t>Brejchová Pavla</t>
  </si>
  <si>
    <t>CZSTR</t>
  </si>
  <si>
    <t>11</t>
  </si>
  <si>
    <t>Černá Petra</t>
  </si>
  <si>
    <t>12</t>
  </si>
  <si>
    <t>Tvrzová Veronika</t>
  </si>
  <si>
    <t>13.</t>
  </si>
  <si>
    <t>Filipová Barbora</t>
  </si>
  <si>
    <t>14.</t>
  </si>
  <si>
    <t>Novotná Adéla</t>
  </si>
  <si>
    <t>15.</t>
  </si>
  <si>
    <t>Šimerová Michaela</t>
  </si>
  <si>
    <t>16.</t>
  </si>
  <si>
    <t>Burdová Magdalena</t>
  </si>
  <si>
    <t>17.</t>
  </si>
  <si>
    <t>Kunová Eva</t>
  </si>
  <si>
    <t>18.</t>
  </si>
  <si>
    <t>Dobiášová Adéla</t>
  </si>
  <si>
    <t>19.</t>
  </si>
  <si>
    <t>Čutková Zuzana</t>
  </si>
  <si>
    <t>20.</t>
  </si>
  <si>
    <t>Psohlavcová Tereza</t>
  </si>
  <si>
    <t>21.</t>
  </si>
  <si>
    <t>Šímová Anna</t>
  </si>
  <si>
    <t>22.</t>
  </si>
  <si>
    <t>Němcová Eva</t>
  </si>
  <si>
    <t>23.</t>
  </si>
  <si>
    <t>Nekolová Hana</t>
  </si>
  <si>
    <t>24.</t>
  </si>
  <si>
    <t>Kubešová Karolína</t>
  </si>
  <si>
    <t>SSKBO</t>
  </si>
  <si>
    <t>MS</t>
  </si>
  <si>
    <t>Dyrynková Nikola</t>
  </si>
  <si>
    <t>Beroun</t>
  </si>
  <si>
    <t xml:space="preserve">Faltusová Lenka </t>
  </si>
  <si>
    <t>ZŠ Malonty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</si>
</sst>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#.00"/>
    <numFmt numFmtId="175" formatCode="00.00"/>
    <numFmt numFmtId="176" formatCode="000\ 00"/>
  </numFmts>
  <fonts count="42">
    <font>
      <sz val="10"/>
      <name val="Arial CE"/>
      <family val="0"/>
    </font>
    <font>
      <b/>
      <i/>
      <sz val="1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center" vertical="center" textRotation="90"/>
    </xf>
    <xf numFmtId="2" fontId="4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textRotation="90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5" fillId="0" borderId="12" xfId="0" applyNumberFormat="1" applyFont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textRotation="90"/>
    </xf>
    <xf numFmtId="2" fontId="4" fillId="0" borderId="14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showGridLines="0" tabSelected="1" zoomScalePageLayoutView="0" workbookViewId="0" topLeftCell="A1">
      <pane xSplit="5" ySplit="4" topLeftCell="F5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S18" sqref="S18"/>
    </sheetView>
  </sheetViews>
  <sheetFormatPr defaultColWidth="9.00390625" defaultRowHeight="12.75"/>
  <cols>
    <col min="1" max="1" width="3.375" style="3" customWidth="1"/>
    <col min="2" max="2" width="18.00390625" style="4" customWidth="1"/>
    <col min="3" max="3" width="5.125" style="5" customWidth="1"/>
    <col min="4" max="4" width="9.375" style="6" bestFit="1" customWidth="1"/>
    <col min="5" max="5" width="5.625" style="3" customWidth="1"/>
    <col min="6" max="6" width="5.875" style="17" customWidth="1"/>
    <col min="7" max="7" width="5.00390625" style="2" customWidth="1"/>
    <col min="8" max="8" width="5.875" style="17" customWidth="1"/>
    <col min="9" max="9" width="4.875" style="2" customWidth="1"/>
    <col min="10" max="10" width="5.875" style="17" customWidth="1"/>
    <col min="11" max="11" width="4.875" style="2" customWidth="1"/>
    <col min="12" max="12" width="4.875" style="17" customWidth="1"/>
    <col min="13" max="13" width="4.625" style="2" customWidth="1"/>
    <col min="14" max="14" width="2.625" style="20" customWidth="1"/>
    <col min="15" max="15" width="5.375" style="17" customWidth="1"/>
    <col min="16" max="16" width="4.875" style="2" customWidth="1"/>
    <col min="17" max="18" width="7.375" style="1" customWidth="1"/>
    <col min="19" max="16384" width="9.125" style="2" customWidth="1"/>
  </cols>
  <sheetData>
    <row r="1" spans="1:18" ht="20.2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6" t="s">
        <v>11</v>
      </c>
      <c r="R1" s="26"/>
    </row>
    <row r="2" ht="13.5" customHeight="1" thickBot="1"/>
    <row r="3" spans="1:19" ht="66" customHeight="1" thickBot="1">
      <c r="A3" s="7" t="s">
        <v>0</v>
      </c>
      <c r="B3" s="8" t="s">
        <v>10</v>
      </c>
      <c r="C3" s="9" t="s">
        <v>1</v>
      </c>
      <c r="D3" s="9" t="s">
        <v>9</v>
      </c>
      <c r="E3" s="9" t="s">
        <v>2</v>
      </c>
      <c r="F3" s="18" t="s">
        <v>6</v>
      </c>
      <c r="G3" s="9" t="s">
        <v>3</v>
      </c>
      <c r="H3" s="18" t="s">
        <v>12</v>
      </c>
      <c r="I3" s="9" t="s">
        <v>3</v>
      </c>
      <c r="J3" s="18" t="s">
        <v>13</v>
      </c>
      <c r="K3" s="9" t="s">
        <v>3</v>
      </c>
      <c r="L3" s="18" t="s">
        <v>4</v>
      </c>
      <c r="M3" s="9" t="s">
        <v>3</v>
      </c>
      <c r="N3" s="41" t="s">
        <v>5</v>
      </c>
      <c r="O3" s="42"/>
      <c r="P3" s="9" t="s">
        <v>3</v>
      </c>
      <c r="Q3" s="25" t="s">
        <v>8</v>
      </c>
      <c r="R3" s="25" t="s">
        <v>20</v>
      </c>
      <c r="S3" s="25" t="s">
        <v>7</v>
      </c>
    </row>
    <row r="4" spans="1:18" ht="15" customHeight="1" hidden="1">
      <c r="A4" s="10"/>
      <c r="B4" s="11"/>
      <c r="C4" s="12"/>
      <c r="D4" s="13"/>
      <c r="E4" s="14" t="e">
        <f>G4+I4+K4+#REF!+M4+#REF!+#REF!+#REF!+#REF!+P4</f>
        <v>#REF!</v>
      </c>
      <c r="F4" s="19">
        <v>10.64</v>
      </c>
      <c r="G4" s="13">
        <f>IF(F4&lt;&gt;0,INT(25.4347*(18-F4)^1.81),0)</f>
        <v>942</v>
      </c>
      <c r="H4" s="19">
        <v>13.79</v>
      </c>
      <c r="I4" s="13">
        <f>IF(H4&lt;&gt;0,INT(5.74352*(28.5-H4)^1.92),0)</f>
        <v>1002</v>
      </c>
      <c r="J4" s="19">
        <v>15.82</v>
      </c>
      <c r="K4" s="13">
        <f>IF(J4&lt;&gt;0,INT(51.39*(J4-1.5)^1.05),0)</f>
        <v>840</v>
      </c>
      <c r="L4" s="19">
        <v>48.29</v>
      </c>
      <c r="M4" s="13">
        <f>IF(L4&lt;&gt;0,INT(1.53775*(82-L4)^1.81),0)</f>
        <v>895</v>
      </c>
      <c r="N4" s="21">
        <v>4</v>
      </c>
      <c r="O4" s="19">
        <v>31.25</v>
      </c>
      <c r="P4" s="13">
        <f>IF(N4+O4&lt;&gt;0,INT(0.03768*(480-((N4*60)+O4))^1.85),0)</f>
        <v>736</v>
      </c>
      <c r="Q4" s="2"/>
      <c r="R4" s="2"/>
    </row>
    <row r="5" spans="1:19" s="16" customFormat="1" ht="12.75">
      <c r="A5" s="15" t="s">
        <v>21</v>
      </c>
      <c r="B5" s="28" t="s">
        <v>57</v>
      </c>
      <c r="C5" s="29">
        <v>98</v>
      </c>
      <c r="D5" s="22" t="s">
        <v>19</v>
      </c>
      <c r="E5" s="22">
        <f aca="true" t="shared" si="0" ref="E5:E30">G5+I5+K5+M5+P5</f>
        <v>2718</v>
      </c>
      <c r="F5" s="31">
        <v>9.99</v>
      </c>
      <c r="G5" s="22">
        <f aca="true" t="shared" si="1" ref="G5:G25">IF(F5&lt;&gt;0,INT(20.0479*(17-F5)^1.835),0)</f>
        <v>714</v>
      </c>
      <c r="H5" s="31">
        <v>37.7</v>
      </c>
      <c r="I5" s="22">
        <f aca="true" t="shared" si="2" ref="I5:I30">IF(H5&lt;&gt;0,INT(7.86*(H5-8)^1.1),0)</f>
        <v>327</v>
      </c>
      <c r="J5" s="31">
        <v>8.53</v>
      </c>
      <c r="K5" s="27">
        <f aca="true" t="shared" si="3" ref="K5:K30">IF(J5&lt;&gt;0,INT(46.0849*(13-J5)^1.81),0)</f>
        <v>692</v>
      </c>
      <c r="L5" s="30">
        <v>459</v>
      </c>
      <c r="M5" s="22">
        <f aca="true" t="shared" si="4" ref="M5:M30">IF(L5&lt;&gt;0,INT(0.188807*(L5-210)^1.41),0)</f>
        <v>451</v>
      </c>
      <c r="N5" s="24">
        <v>2</v>
      </c>
      <c r="O5" s="33">
        <v>43.47</v>
      </c>
      <c r="P5" s="23">
        <f aca="true" t="shared" si="5" ref="P5:P30">IF(N5+O5&lt;&gt;0,INT(0.11193*(254-((N5*60)+O5))^1.88),0)</f>
        <v>534</v>
      </c>
      <c r="Q5" s="34"/>
      <c r="R5" s="34">
        <v>-0.7</v>
      </c>
      <c r="S5" s="35"/>
    </row>
    <row r="6" spans="1:19" s="16" customFormat="1" ht="12.75">
      <c r="A6" s="15" t="s">
        <v>24</v>
      </c>
      <c r="B6" s="32" t="s">
        <v>53</v>
      </c>
      <c r="C6" s="32">
        <v>98</v>
      </c>
      <c r="D6" s="27" t="s">
        <v>19</v>
      </c>
      <c r="E6" s="22">
        <f t="shared" si="0"/>
        <v>2620</v>
      </c>
      <c r="F6" s="31">
        <v>10.45</v>
      </c>
      <c r="G6" s="22">
        <f t="shared" si="1"/>
        <v>630</v>
      </c>
      <c r="H6" s="31">
        <v>37.02</v>
      </c>
      <c r="I6" s="22">
        <f t="shared" si="2"/>
        <v>319</v>
      </c>
      <c r="J6" s="31">
        <v>8.61</v>
      </c>
      <c r="K6" s="27">
        <f t="shared" si="3"/>
        <v>670</v>
      </c>
      <c r="L6" s="30">
        <v>467</v>
      </c>
      <c r="M6" s="22">
        <f t="shared" si="4"/>
        <v>472</v>
      </c>
      <c r="N6" s="24">
        <v>2</v>
      </c>
      <c r="O6" s="33">
        <v>43.87</v>
      </c>
      <c r="P6" s="23">
        <f t="shared" si="5"/>
        <v>529</v>
      </c>
      <c r="Q6" s="34"/>
      <c r="R6" s="34">
        <v>-0.7</v>
      </c>
      <c r="S6" s="35"/>
    </row>
    <row r="7" spans="1:19" s="16" customFormat="1" ht="12.75">
      <c r="A7" s="15" t="s">
        <v>27</v>
      </c>
      <c r="B7" s="28" t="s">
        <v>49</v>
      </c>
      <c r="C7" s="29">
        <v>99</v>
      </c>
      <c r="D7" s="22" t="s">
        <v>16</v>
      </c>
      <c r="E7" s="22">
        <f t="shared" si="0"/>
        <v>2193</v>
      </c>
      <c r="F7" s="31">
        <v>11.41</v>
      </c>
      <c r="G7" s="22">
        <f t="shared" si="1"/>
        <v>471</v>
      </c>
      <c r="H7" s="31">
        <v>31.9</v>
      </c>
      <c r="I7" s="22">
        <f t="shared" si="2"/>
        <v>258</v>
      </c>
      <c r="J7" s="31">
        <v>9.15</v>
      </c>
      <c r="K7" s="27">
        <f t="shared" si="3"/>
        <v>528</v>
      </c>
      <c r="L7" s="30">
        <v>426</v>
      </c>
      <c r="M7" s="22">
        <f t="shared" si="4"/>
        <v>369</v>
      </c>
      <c r="N7" s="24">
        <v>2</v>
      </c>
      <c r="O7" s="33">
        <v>40.49</v>
      </c>
      <c r="P7" s="23">
        <f t="shared" si="5"/>
        <v>567</v>
      </c>
      <c r="Q7" s="34"/>
      <c r="R7" s="34">
        <v>-0.3</v>
      </c>
      <c r="S7" s="35"/>
    </row>
    <row r="8" spans="1:19" s="16" customFormat="1" ht="12.75">
      <c r="A8" s="15" t="s">
        <v>29</v>
      </c>
      <c r="B8" s="28" t="s">
        <v>28</v>
      </c>
      <c r="C8" s="29">
        <v>99</v>
      </c>
      <c r="D8" s="22" t="s">
        <v>26</v>
      </c>
      <c r="E8" s="22">
        <f t="shared" si="0"/>
        <v>2123</v>
      </c>
      <c r="F8" s="31">
        <v>11.13</v>
      </c>
      <c r="G8" s="22">
        <f t="shared" si="1"/>
        <v>515</v>
      </c>
      <c r="H8" s="31">
        <v>46.9</v>
      </c>
      <c r="I8" s="22">
        <f t="shared" si="2"/>
        <v>440</v>
      </c>
      <c r="J8" s="31">
        <v>9.55</v>
      </c>
      <c r="K8" s="27">
        <f t="shared" si="3"/>
        <v>433</v>
      </c>
      <c r="L8" s="30">
        <v>411</v>
      </c>
      <c r="M8" s="22">
        <f t="shared" si="4"/>
        <v>333</v>
      </c>
      <c r="N8" s="24">
        <v>2</v>
      </c>
      <c r="O8" s="33">
        <v>56.17</v>
      </c>
      <c r="P8" s="23">
        <f t="shared" si="5"/>
        <v>402</v>
      </c>
      <c r="Q8" s="34"/>
      <c r="R8" s="34">
        <v>-0.7</v>
      </c>
      <c r="S8" s="35"/>
    </row>
    <row r="9" spans="1:19" s="16" customFormat="1" ht="12.75">
      <c r="A9" s="15" t="s">
        <v>31</v>
      </c>
      <c r="B9" s="36" t="s">
        <v>30</v>
      </c>
      <c r="C9" s="37">
        <v>99</v>
      </c>
      <c r="D9" s="23" t="s">
        <v>26</v>
      </c>
      <c r="E9" s="22">
        <f t="shared" si="0"/>
        <v>2038</v>
      </c>
      <c r="F9" s="31">
        <v>11.87</v>
      </c>
      <c r="G9" s="22">
        <f t="shared" si="1"/>
        <v>402</v>
      </c>
      <c r="H9" s="31">
        <v>37.73</v>
      </c>
      <c r="I9" s="22">
        <f t="shared" si="2"/>
        <v>328</v>
      </c>
      <c r="J9" s="31">
        <v>8.95</v>
      </c>
      <c r="K9" s="27">
        <f t="shared" si="3"/>
        <v>579</v>
      </c>
      <c r="L9" s="30">
        <v>406</v>
      </c>
      <c r="M9" s="22">
        <f t="shared" si="4"/>
        <v>322</v>
      </c>
      <c r="N9" s="24">
        <v>2</v>
      </c>
      <c r="O9" s="33">
        <v>55.63</v>
      </c>
      <c r="P9" s="23">
        <f t="shared" si="5"/>
        <v>407</v>
      </c>
      <c r="Q9" s="34"/>
      <c r="R9" s="34">
        <v>-0.7</v>
      </c>
      <c r="S9" s="35"/>
    </row>
    <row r="10" spans="1:19" s="16" customFormat="1" ht="12.75">
      <c r="A10" s="15" t="s">
        <v>34</v>
      </c>
      <c r="B10" s="28" t="s">
        <v>42</v>
      </c>
      <c r="C10" s="29">
        <v>99</v>
      </c>
      <c r="D10" s="22" t="s">
        <v>15</v>
      </c>
      <c r="E10" s="22">
        <f t="shared" si="0"/>
        <v>1970</v>
      </c>
      <c r="F10" s="31">
        <v>12.23</v>
      </c>
      <c r="G10" s="22">
        <f t="shared" si="1"/>
        <v>352</v>
      </c>
      <c r="H10" s="31">
        <v>36.17</v>
      </c>
      <c r="I10" s="22">
        <f t="shared" si="2"/>
        <v>309</v>
      </c>
      <c r="J10" s="31">
        <v>8.93</v>
      </c>
      <c r="K10" s="27">
        <f t="shared" si="3"/>
        <v>584</v>
      </c>
      <c r="L10" s="30">
        <v>400</v>
      </c>
      <c r="M10" s="22">
        <f t="shared" si="4"/>
        <v>308</v>
      </c>
      <c r="N10" s="24">
        <v>2</v>
      </c>
      <c r="O10" s="33">
        <v>54.61</v>
      </c>
      <c r="P10" s="23">
        <f t="shared" si="5"/>
        <v>417</v>
      </c>
      <c r="Q10" s="34"/>
      <c r="R10" s="34">
        <v>0.8</v>
      </c>
      <c r="S10" s="35"/>
    </row>
    <row r="11" spans="1:19" s="16" customFormat="1" ht="12.75">
      <c r="A11" s="15" t="s">
        <v>36</v>
      </c>
      <c r="B11" s="28" t="s">
        <v>25</v>
      </c>
      <c r="C11" s="29">
        <v>99</v>
      </c>
      <c r="D11" s="22" t="s">
        <v>26</v>
      </c>
      <c r="E11" s="22">
        <f t="shared" si="0"/>
        <v>1938</v>
      </c>
      <c r="F11" s="31">
        <v>11.65</v>
      </c>
      <c r="G11" s="22">
        <f t="shared" si="1"/>
        <v>435</v>
      </c>
      <c r="H11" s="31">
        <v>44.63</v>
      </c>
      <c r="I11" s="22">
        <f t="shared" si="2"/>
        <v>412</v>
      </c>
      <c r="J11" s="31">
        <v>9.29</v>
      </c>
      <c r="K11" s="27">
        <f t="shared" si="3"/>
        <v>494</v>
      </c>
      <c r="L11" s="30">
        <v>371</v>
      </c>
      <c r="M11" s="22">
        <f t="shared" si="4"/>
        <v>244</v>
      </c>
      <c r="N11" s="24">
        <v>3</v>
      </c>
      <c r="O11" s="33">
        <v>1.27</v>
      </c>
      <c r="P11" s="23">
        <f t="shared" si="5"/>
        <v>353</v>
      </c>
      <c r="Q11" s="34"/>
      <c r="R11" s="34">
        <v>-0.7</v>
      </c>
      <c r="S11" s="35"/>
    </row>
    <row r="12" spans="1:19" s="16" customFormat="1" ht="12.75">
      <c r="A12" s="15" t="s">
        <v>38</v>
      </c>
      <c r="B12" s="28" t="s">
        <v>55</v>
      </c>
      <c r="C12" s="29">
        <v>98</v>
      </c>
      <c r="D12" s="22" t="s">
        <v>19</v>
      </c>
      <c r="E12" s="22">
        <f t="shared" si="0"/>
        <v>1909</v>
      </c>
      <c r="F12" s="31">
        <v>10.81</v>
      </c>
      <c r="G12" s="22">
        <f t="shared" si="1"/>
        <v>568</v>
      </c>
      <c r="H12" s="31">
        <v>25.79</v>
      </c>
      <c r="I12" s="22">
        <f t="shared" si="2"/>
        <v>186</v>
      </c>
      <c r="J12" s="31">
        <v>8.83</v>
      </c>
      <c r="K12" s="27">
        <f t="shared" si="3"/>
        <v>610</v>
      </c>
      <c r="L12" s="30">
        <v>395</v>
      </c>
      <c r="M12" s="22">
        <f t="shared" si="4"/>
        <v>296</v>
      </c>
      <c r="N12" s="24">
        <v>3</v>
      </c>
      <c r="O12" s="33">
        <v>13.57</v>
      </c>
      <c r="P12" s="23">
        <f t="shared" si="5"/>
        <v>249</v>
      </c>
      <c r="Q12" s="34"/>
      <c r="R12" s="34">
        <v>-0.7</v>
      </c>
      <c r="S12" s="35"/>
    </row>
    <row r="13" spans="1:19" s="16" customFormat="1" ht="12.75">
      <c r="A13" s="15" t="s">
        <v>41</v>
      </c>
      <c r="B13" s="28" t="s">
        <v>59</v>
      </c>
      <c r="C13" s="29">
        <v>99</v>
      </c>
      <c r="D13" s="22" t="s">
        <v>19</v>
      </c>
      <c r="E13" s="22">
        <f t="shared" si="0"/>
        <v>1823</v>
      </c>
      <c r="F13" s="31">
        <v>0</v>
      </c>
      <c r="G13" s="22">
        <f t="shared" si="1"/>
        <v>0</v>
      </c>
      <c r="H13" s="31">
        <v>35.55</v>
      </c>
      <c r="I13" s="22">
        <f t="shared" si="2"/>
        <v>301</v>
      </c>
      <c r="J13" s="31">
        <v>8.75</v>
      </c>
      <c r="K13" s="27">
        <f t="shared" si="3"/>
        <v>632</v>
      </c>
      <c r="L13" s="30">
        <v>428</v>
      </c>
      <c r="M13" s="22">
        <f t="shared" si="4"/>
        <v>374</v>
      </c>
      <c r="N13" s="24">
        <v>2</v>
      </c>
      <c r="O13" s="33">
        <v>45.09</v>
      </c>
      <c r="P13" s="23">
        <f t="shared" si="5"/>
        <v>516</v>
      </c>
      <c r="Q13" s="34"/>
      <c r="R13" s="34">
        <v>-0.7</v>
      </c>
      <c r="S13" s="35"/>
    </row>
    <row r="14" spans="1:19" s="16" customFormat="1" ht="12.75">
      <c r="A14" s="15" t="s">
        <v>43</v>
      </c>
      <c r="B14" s="28" t="s">
        <v>47</v>
      </c>
      <c r="C14" s="29">
        <v>99</v>
      </c>
      <c r="D14" s="22" t="s">
        <v>45</v>
      </c>
      <c r="E14" s="22">
        <f t="shared" si="0"/>
        <v>1821</v>
      </c>
      <c r="F14" s="31">
        <v>12.97</v>
      </c>
      <c r="G14" s="22">
        <f t="shared" si="1"/>
        <v>258</v>
      </c>
      <c r="H14" s="31">
        <v>28.94</v>
      </c>
      <c r="I14" s="22">
        <f t="shared" si="2"/>
        <v>223</v>
      </c>
      <c r="J14" s="31">
        <v>8.93</v>
      </c>
      <c r="K14" s="27">
        <f t="shared" si="3"/>
        <v>584</v>
      </c>
      <c r="L14" s="30">
        <v>405</v>
      </c>
      <c r="M14" s="22">
        <f t="shared" si="4"/>
        <v>319</v>
      </c>
      <c r="N14" s="24">
        <v>2</v>
      </c>
      <c r="O14" s="33">
        <v>52.63</v>
      </c>
      <c r="P14" s="23">
        <f t="shared" si="5"/>
        <v>437</v>
      </c>
      <c r="Q14" s="34"/>
      <c r="R14" s="34">
        <v>0.8</v>
      </c>
      <c r="S14" s="35"/>
    </row>
    <row r="15" spans="1:19" s="16" customFormat="1" ht="12.75">
      <c r="A15" s="15" t="s">
        <v>46</v>
      </c>
      <c r="B15" s="28" t="s">
        <v>32</v>
      </c>
      <c r="C15" s="29">
        <v>98</v>
      </c>
      <c r="D15" s="22" t="s">
        <v>33</v>
      </c>
      <c r="E15" s="22">
        <f t="shared" si="0"/>
        <v>1799</v>
      </c>
      <c r="F15" s="31">
        <v>12.11</v>
      </c>
      <c r="G15" s="22">
        <f t="shared" si="1"/>
        <v>368</v>
      </c>
      <c r="H15" s="31">
        <v>37.74</v>
      </c>
      <c r="I15" s="22">
        <f t="shared" si="2"/>
        <v>328</v>
      </c>
      <c r="J15" s="31">
        <v>9.31</v>
      </c>
      <c r="K15" s="27">
        <f t="shared" si="3"/>
        <v>489</v>
      </c>
      <c r="L15" s="30">
        <v>394</v>
      </c>
      <c r="M15" s="22">
        <f t="shared" si="4"/>
        <v>294</v>
      </c>
      <c r="N15" s="24">
        <v>3</v>
      </c>
      <c r="O15" s="33">
        <v>5.02</v>
      </c>
      <c r="P15" s="23">
        <f t="shared" si="5"/>
        <v>320</v>
      </c>
      <c r="Q15" s="34"/>
      <c r="R15" s="34">
        <v>-0.3</v>
      </c>
      <c r="S15" s="35"/>
    </row>
    <row r="16" spans="1:19" s="16" customFormat="1" ht="12.75">
      <c r="A16" s="15" t="s">
        <v>48</v>
      </c>
      <c r="B16" s="36" t="s">
        <v>51</v>
      </c>
      <c r="C16" s="37">
        <v>98</v>
      </c>
      <c r="D16" s="23" t="s">
        <v>16</v>
      </c>
      <c r="E16" s="22">
        <f t="shared" si="0"/>
        <v>1658</v>
      </c>
      <c r="F16" s="31">
        <v>12.83</v>
      </c>
      <c r="G16" s="22">
        <f t="shared" si="1"/>
        <v>275</v>
      </c>
      <c r="H16" s="31">
        <v>25.97</v>
      </c>
      <c r="I16" s="22">
        <f t="shared" si="2"/>
        <v>188</v>
      </c>
      <c r="J16" s="31">
        <v>9.37</v>
      </c>
      <c r="K16" s="27">
        <f t="shared" si="3"/>
        <v>475</v>
      </c>
      <c r="L16" s="30">
        <v>399</v>
      </c>
      <c r="M16" s="22">
        <f t="shared" si="4"/>
        <v>306</v>
      </c>
      <c r="N16" s="24">
        <v>2</v>
      </c>
      <c r="O16" s="33">
        <v>54.93</v>
      </c>
      <c r="P16" s="23">
        <f t="shared" si="5"/>
        <v>414</v>
      </c>
      <c r="Q16" s="34"/>
      <c r="R16" s="34">
        <v>0.8</v>
      </c>
      <c r="S16" s="35"/>
    </row>
    <row r="17" spans="1:19" s="16" customFormat="1" ht="12.75">
      <c r="A17" s="15" t="s">
        <v>50</v>
      </c>
      <c r="B17" s="28" t="s">
        <v>44</v>
      </c>
      <c r="C17" s="29">
        <v>98</v>
      </c>
      <c r="D17" s="22" t="s">
        <v>45</v>
      </c>
      <c r="E17" s="22">
        <f t="shared" si="0"/>
        <v>1568</v>
      </c>
      <c r="F17" s="31">
        <v>13.15</v>
      </c>
      <c r="G17" s="22">
        <f t="shared" si="1"/>
        <v>237</v>
      </c>
      <c r="H17" s="31">
        <v>24.7</v>
      </c>
      <c r="I17" s="22">
        <f t="shared" si="2"/>
        <v>173</v>
      </c>
      <c r="J17" s="31">
        <v>9.01</v>
      </c>
      <c r="K17" s="27">
        <f t="shared" si="3"/>
        <v>564</v>
      </c>
      <c r="L17" s="30">
        <v>369</v>
      </c>
      <c r="M17" s="22">
        <f t="shared" si="4"/>
        <v>239</v>
      </c>
      <c r="N17" s="24">
        <v>3</v>
      </c>
      <c r="O17" s="33">
        <v>1.1</v>
      </c>
      <c r="P17" s="23">
        <f t="shared" si="5"/>
        <v>355</v>
      </c>
      <c r="Q17" s="34"/>
      <c r="R17" s="34">
        <v>-0.3</v>
      </c>
      <c r="S17" s="35"/>
    </row>
    <row r="18" spans="1:19" s="16" customFormat="1" ht="12.75">
      <c r="A18" s="15" t="s">
        <v>52</v>
      </c>
      <c r="B18" s="38" t="s">
        <v>67</v>
      </c>
      <c r="C18" s="39">
        <v>99</v>
      </c>
      <c r="D18" s="40" t="s">
        <v>18</v>
      </c>
      <c r="E18" s="22">
        <f t="shared" si="0"/>
        <v>1560</v>
      </c>
      <c r="F18" s="31">
        <v>12.57</v>
      </c>
      <c r="G18" s="22">
        <f t="shared" si="1"/>
        <v>307</v>
      </c>
      <c r="H18" s="31">
        <v>18.12</v>
      </c>
      <c r="I18" s="22">
        <f t="shared" si="2"/>
        <v>100</v>
      </c>
      <c r="J18" s="31">
        <v>9.25</v>
      </c>
      <c r="K18" s="27">
        <f t="shared" si="3"/>
        <v>504</v>
      </c>
      <c r="L18" s="30">
        <v>411</v>
      </c>
      <c r="M18" s="22">
        <f t="shared" si="4"/>
        <v>333</v>
      </c>
      <c r="N18" s="24">
        <v>3</v>
      </c>
      <c r="O18" s="33">
        <v>5.48</v>
      </c>
      <c r="P18" s="23">
        <f t="shared" si="5"/>
        <v>316</v>
      </c>
      <c r="Q18" s="34"/>
      <c r="R18" s="34">
        <v>-0.3</v>
      </c>
      <c r="S18" s="35"/>
    </row>
    <row r="19" spans="1:19" s="16" customFormat="1" ht="12.75">
      <c r="A19" s="15" t="s">
        <v>54</v>
      </c>
      <c r="B19" s="38" t="s">
        <v>69</v>
      </c>
      <c r="C19" s="39">
        <v>99</v>
      </c>
      <c r="D19" s="40" t="s">
        <v>18</v>
      </c>
      <c r="E19" s="22">
        <f t="shared" si="0"/>
        <v>1465</v>
      </c>
      <c r="F19" s="31">
        <v>12.73</v>
      </c>
      <c r="G19" s="22">
        <f t="shared" si="1"/>
        <v>287</v>
      </c>
      <c r="H19" s="31">
        <v>37.82</v>
      </c>
      <c r="I19" s="22">
        <f t="shared" si="2"/>
        <v>329</v>
      </c>
      <c r="J19" s="31">
        <v>9.17</v>
      </c>
      <c r="K19" s="27">
        <f t="shared" si="3"/>
        <v>523</v>
      </c>
      <c r="L19" s="30">
        <v>408</v>
      </c>
      <c r="M19" s="22">
        <f t="shared" si="4"/>
        <v>326</v>
      </c>
      <c r="N19" s="24">
        <v>0</v>
      </c>
      <c r="O19" s="33"/>
      <c r="P19" s="23">
        <f t="shared" si="5"/>
        <v>0</v>
      </c>
      <c r="Q19" s="34"/>
      <c r="R19" s="34">
        <v>0.8</v>
      </c>
      <c r="S19" s="35"/>
    </row>
    <row r="20" spans="1:19" s="16" customFormat="1" ht="12.75">
      <c r="A20" s="15" t="s">
        <v>56</v>
      </c>
      <c r="B20" s="38" t="s">
        <v>65</v>
      </c>
      <c r="C20" s="39">
        <v>99</v>
      </c>
      <c r="D20" s="40" t="s">
        <v>17</v>
      </c>
      <c r="E20" s="22">
        <f t="shared" si="0"/>
        <v>1431</v>
      </c>
      <c r="F20" s="31">
        <v>14.63</v>
      </c>
      <c r="G20" s="22">
        <f t="shared" si="1"/>
        <v>97</v>
      </c>
      <c r="H20" s="31">
        <v>31.04</v>
      </c>
      <c r="I20" s="22">
        <f t="shared" si="2"/>
        <v>247</v>
      </c>
      <c r="J20" s="31">
        <v>9.62</v>
      </c>
      <c r="K20" s="27">
        <f t="shared" si="3"/>
        <v>417</v>
      </c>
      <c r="L20" s="30">
        <v>349</v>
      </c>
      <c r="M20" s="22">
        <f t="shared" si="4"/>
        <v>198</v>
      </c>
      <c r="N20" s="24">
        <v>2</v>
      </c>
      <c r="O20" s="33">
        <v>49.16</v>
      </c>
      <c r="P20" s="23">
        <f t="shared" si="5"/>
        <v>472</v>
      </c>
      <c r="Q20" s="34"/>
      <c r="R20" s="34">
        <v>0.8</v>
      </c>
      <c r="S20" s="35"/>
    </row>
    <row r="21" spans="1:19" s="16" customFormat="1" ht="12.75">
      <c r="A21" s="15" t="s">
        <v>58</v>
      </c>
      <c r="B21" s="32" t="s">
        <v>22</v>
      </c>
      <c r="C21" s="32">
        <v>98</v>
      </c>
      <c r="D21" s="32" t="s">
        <v>23</v>
      </c>
      <c r="E21" s="22">
        <f t="shared" si="0"/>
        <v>1354</v>
      </c>
      <c r="F21" s="31">
        <v>13.87</v>
      </c>
      <c r="G21" s="22">
        <f t="shared" si="1"/>
        <v>162</v>
      </c>
      <c r="H21" s="31">
        <v>43.18</v>
      </c>
      <c r="I21" s="22">
        <f t="shared" si="2"/>
        <v>394</v>
      </c>
      <c r="J21" s="31">
        <v>9.69</v>
      </c>
      <c r="K21" s="27">
        <f t="shared" si="3"/>
        <v>402</v>
      </c>
      <c r="L21" s="30">
        <v>353</v>
      </c>
      <c r="M21" s="22">
        <f t="shared" si="4"/>
        <v>206</v>
      </c>
      <c r="N21" s="24">
        <v>3</v>
      </c>
      <c r="O21" s="33">
        <v>21.68</v>
      </c>
      <c r="P21" s="23">
        <f t="shared" si="5"/>
        <v>190</v>
      </c>
      <c r="Q21" s="34"/>
      <c r="R21" s="34">
        <v>-0.3</v>
      </c>
      <c r="S21" s="35"/>
    </row>
    <row r="22" spans="1:19" s="16" customFormat="1" ht="12.75">
      <c r="A22" s="15" t="s">
        <v>60</v>
      </c>
      <c r="B22" s="38" t="s">
        <v>63</v>
      </c>
      <c r="C22" s="39">
        <v>99</v>
      </c>
      <c r="D22" s="40" t="s">
        <v>19</v>
      </c>
      <c r="E22" s="22">
        <f t="shared" si="0"/>
        <v>1226</v>
      </c>
      <c r="F22" s="31">
        <v>14.37</v>
      </c>
      <c r="G22" s="22">
        <f t="shared" si="1"/>
        <v>118</v>
      </c>
      <c r="H22" s="31">
        <v>25.39</v>
      </c>
      <c r="I22" s="22">
        <f t="shared" si="2"/>
        <v>181</v>
      </c>
      <c r="J22" s="31">
        <v>10.01</v>
      </c>
      <c r="K22" s="27">
        <f t="shared" si="3"/>
        <v>334</v>
      </c>
      <c r="L22" s="30">
        <v>341</v>
      </c>
      <c r="M22" s="22">
        <f t="shared" si="4"/>
        <v>182</v>
      </c>
      <c r="N22" s="24">
        <v>2</v>
      </c>
      <c r="O22" s="33">
        <v>55.24</v>
      </c>
      <c r="P22" s="23">
        <f t="shared" si="5"/>
        <v>411</v>
      </c>
      <c r="Q22" s="34"/>
      <c r="R22" s="34">
        <v>0.1</v>
      </c>
      <c r="S22" s="35"/>
    </row>
    <row r="23" spans="1:19" s="16" customFormat="1" ht="12.75">
      <c r="A23" s="15" t="s">
        <v>62</v>
      </c>
      <c r="B23" s="38" t="s">
        <v>71</v>
      </c>
      <c r="C23" s="39">
        <v>99</v>
      </c>
      <c r="D23" s="40" t="s">
        <v>16</v>
      </c>
      <c r="E23" s="22">
        <f t="shared" si="0"/>
        <v>1152</v>
      </c>
      <c r="F23" s="31">
        <v>13.53</v>
      </c>
      <c r="G23" s="22">
        <f t="shared" si="1"/>
        <v>196</v>
      </c>
      <c r="H23" s="31">
        <v>17.84</v>
      </c>
      <c r="I23" s="22">
        <f t="shared" si="2"/>
        <v>97</v>
      </c>
      <c r="J23" s="31">
        <v>10.01</v>
      </c>
      <c r="K23" s="27">
        <f t="shared" si="3"/>
        <v>334</v>
      </c>
      <c r="L23" s="30">
        <v>338</v>
      </c>
      <c r="M23" s="22">
        <f t="shared" si="4"/>
        <v>176</v>
      </c>
      <c r="N23" s="24">
        <v>3</v>
      </c>
      <c r="O23" s="33">
        <v>1.76</v>
      </c>
      <c r="P23" s="23">
        <f t="shared" si="5"/>
        <v>349</v>
      </c>
      <c r="Q23" s="34"/>
      <c r="R23" s="34">
        <v>0.1</v>
      </c>
      <c r="S23" s="35"/>
    </row>
    <row r="24" spans="1:19" s="16" customFormat="1" ht="12.75">
      <c r="A24" s="15" t="s">
        <v>64</v>
      </c>
      <c r="B24" s="36" t="s">
        <v>61</v>
      </c>
      <c r="C24" s="37">
        <v>99</v>
      </c>
      <c r="D24" s="22" t="s">
        <v>19</v>
      </c>
      <c r="E24" s="22">
        <f t="shared" si="0"/>
        <v>1149</v>
      </c>
      <c r="F24" s="31">
        <v>13.71</v>
      </c>
      <c r="G24" s="22">
        <f t="shared" si="1"/>
        <v>178</v>
      </c>
      <c r="H24" s="31">
        <v>19.51</v>
      </c>
      <c r="I24" s="22">
        <f t="shared" si="2"/>
        <v>115</v>
      </c>
      <c r="J24" s="31">
        <v>9.77</v>
      </c>
      <c r="K24" s="27">
        <f t="shared" si="3"/>
        <v>384</v>
      </c>
      <c r="L24" s="30">
        <v>348</v>
      </c>
      <c r="M24" s="22">
        <f t="shared" si="4"/>
        <v>196</v>
      </c>
      <c r="N24" s="24">
        <v>3</v>
      </c>
      <c r="O24" s="33">
        <v>10.18</v>
      </c>
      <c r="P24" s="23">
        <f t="shared" si="5"/>
        <v>276</v>
      </c>
      <c r="Q24" s="34"/>
      <c r="R24" s="34">
        <v>0.8</v>
      </c>
      <c r="S24" s="35"/>
    </row>
    <row r="25" spans="1:19" s="16" customFormat="1" ht="12.75">
      <c r="A25" s="15" t="s">
        <v>66</v>
      </c>
      <c r="B25" s="36" t="s">
        <v>35</v>
      </c>
      <c r="C25" s="37">
        <v>98</v>
      </c>
      <c r="D25" s="23" t="s">
        <v>33</v>
      </c>
      <c r="E25" s="22">
        <f t="shared" si="0"/>
        <v>1008</v>
      </c>
      <c r="F25" s="31">
        <v>13.61</v>
      </c>
      <c r="G25" s="22">
        <f t="shared" si="1"/>
        <v>188</v>
      </c>
      <c r="H25" s="31">
        <v>22.5</v>
      </c>
      <c r="I25" s="22">
        <f t="shared" si="2"/>
        <v>148</v>
      </c>
      <c r="J25" s="31">
        <v>10.35</v>
      </c>
      <c r="K25" s="27">
        <f t="shared" si="3"/>
        <v>268</v>
      </c>
      <c r="L25" s="30">
        <v>288</v>
      </c>
      <c r="M25" s="22">
        <f t="shared" si="4"/>
        <v>87</v>
      </c>
      <c r="N25" s="24">
        <v>3</v>
      </c>
      <c r="O25" s="33">
        <v>5.32</v>
      </c>
      <c r="P25" s="23">
        <f t="shared" si="5"/>
        <v>317</v>
      </c>
      <c r="Q25" s="34"/>
      <c r="R25" s="34">
        <v>-0.3</v>
      </c>
      <c r="S25" s="35"/>
    </row>
    <row r="26" spans="1:19" ht="12.75">
      <c r="A26" s="15" t="s">
        <v>68</v>
      </c>
      <c r="B26" s="38" t="s">
        <v>73</v>
      </c>
      <c r="C26" s="39">
        <v>99</v>
      </c>
      <c r="D26" s="40" t="s">
        <v>74</v>
      </c>
      <c r="E26" s="22">
        <f t="shared" si="0"/>
        <v>949</v>
      </c>
      <c r="F26" s="31">
        <v>20.11</v>
      </c>
      <c r="G26" s="22">
        <v>0</v>
      </c>
      <c r="H26" s="31">
        <v>21.61</v>
      </c>
      <c r="I26" s="22">
        <f t="shared" si="2"/>
        <v>138</v>
      </c>
      <c r="J26" s="31">
        <v>10.33</v>
      </c>
      <c r="K26" s="27">
        <f t="shared" si="3"/>
        <v>272</v>
      </c>
      <c r="L26" s="30">
        <v>340</v>
      </c>
      <c r="M26" s="22">
        <f t="shared" si="4"/>
        <v>180</v>
      </c>
      <c r="N26" s="24">
        <v>3</v>
      </c>
      <c r="O26" s="33">
        <v>0.68</v>
      </c>
      <c r="P26" s="23">
        <f t="shared" si="5"/>
        <v>359</v>
      </c>
      <c r="Q26" s="34"/>
      <c r="R26" s="34">
        <v>-0.3</v>
      </c>
      <c r="S26" s="35"/>
    </row>
    <row r="27" spans="1:19" ht="12.75">
      <c r="A27" s="15" t="s">
        <v>70</v>
      </c>
      <c r="B27" s="36" t="s">
        <v>39</v>
      </c>
      <c r="C27" s="37">
        <v>99</v>
      </c>
      <c r="D27" s="23" t="s">
        <v>40</v>
      </c>
      <c r="E27" s="22">
        <f t="shared" si="0"/>
        <v>926</v>
      </c>
      <c r="F27" s="31">
        <v>14.89</v>
      </c>
      <c r="G27" s="22">
        <f>IF(F27&lt;&gt;0,INT(20.0479*(17-F27)^1.835),0)</f>
        <v>78</v>
      </c>
      <c r="H27" s="31">
        <v>28.58</v>
      </c>
      <c r="I27" s="22">
        <f t="shared" si="2"/>
        <v>218</v>
      </c>
      <c r="J27" s="31">
        <v>10.51</v>
      </c>
      <c r="K27" s="27">
        <f t="shared" si="3"/>
        <v>240</v>
      </c>
      <c r="L27" s="30">
        <v>318</v>
      </c>
      <c r="M27" s="22">
        <f t="shared" si="4"/>
        <v>139</v>
      </c>
      <c r="N27" s="24">
        <v>3</v>
      </c>
      <c r="O27" s="33">
        <v>13.3</v>
      </c>
      <c r="P27" s="23">
        <f t="shared" si="5"/>
        <v>251</v>
      </c>
      <c r="Q27" s="34"/>
      <c r="R27" s="34">
        <v>-0.3</v>
      </c>
      <c r="S27" s="35"/>
    </row>
    <row r="28" spans="1:19" ht="12.75">
      <c r="A28" s="15" t="s">
        <v>72</v>
      </c>
      <c r="B28" s="28" t="s">
        <v>37</v>
      </c>
      <c r="C28" s="29">
        <v>98</v>
      </c>
      <c r="D28" s="22" t="s">
        <v>33</v>
      </c>
      <c r="E28" s="22">
        <f t="shared" si="0"/>
        <v>621</v>
      </c>
      <c r="F28" s="31">
        <v>14.81</v>
      </c>
      <c r="G28" s="22">
        <f>IF(F28&lt;&gt;0,INT(20.0479*(17-F28)^1.835),0)</f>
        <v>84</v>
      </c>
      <c r="H28" s="31">
        <v>21.98</v>
      </c>
      <c r="I28" s="22">
        <f t="shared" si="2"/>
        <v>143</v>
      </c>
      <c r="J28" s="31">
        <v>11.07</v>
      </c>
      <c r="K28" s="27">
        <f t="shared" si="3"/>
        <v>151</v>
      </c>
      <c r="L28" s="30">
        <v>278</v>
      </c>
      <c r="M28" s="22">
        <f t="shared" si="4"/>
        <v>72</v>
      </c>
      <c r="N28" s="24">
        <v>3</v>
      </c>
      <c r="O28" s="33">
        <v>24.6</v>
      </c>
      <c r="P28" s="23">
        <f t="shared" si="5"/>
        <v>171</v>
      </c>
      <c r="Q28" s="34"/>
      <c r="R28" s="34">
        <v>0.1</v>
      </c>
      <c r="S28" s="35"/>
    </row>
    <row r="29" spans="1:19" ht="12.75">
      <c r="A29" s="15" t="s">
        <v>75</v>
      </c>
      <c r="B29" s="36" t="s">
        <v>76</v>
      </c>
      <c r="C29" s="37">
        <v>99</v>
      </c>
      <c r="D29" s="23" t="s">
        <v>77</v>
      </c>
      <c r="E29" s="22">
        <f t="shared" si="0"/>
        <v>1974</v>
      </c>
      <c r="F29" s="31">
        <v>11.31</v>
      </c>
      <c r="G29" s="22">
        <f>IF(F29&lt;&gt;0,INT(20.0479*(17-F29)^1.835),0)</f>
        <v>487</v>
      </c>
      <c r="H29" s="31">
        <v>33.56</v>
      </c>
      <c r="I29" s="22">
        <f t="shared" si="2"/>
        <v>277</v>
      </c>
      <c r="J29" s="31">
        <v>9.41</v>
      </c>
      <c r="K29" s="27">
        <f t="shared" si="3"/>
        <v>465</v>
      </c>
      <c r="L29" s="30">
        <v>420</v>
      </c>
      <c r="M29" s="22">
        <f t="shared" si="4"/>
        <v>355</v>
      </c>
      <c r="N29" s="24">
        <v>2</v>
      </c>
      <c r="O29" s="33">
        <v>57.42</v>
      </c>
      <c r="P29" s="23">
        <f t="shared" si="5"/>
        <v>390</v>
      </c>
      <c r="Q29" s="34"/>
      <c r="R29" s="34">
        <v>-0.7</v>
      </c>
      <c r="S29" s="35"/>
    </row>
    <row r="30" spans="1:19" ht="12.75">
      <c r="A30" s="15" t="s">
        <v>75</v>
      </c>
      <c r="B30" s="28" t="s">
        <v>78</v>
      </c>
      <c r="C30" s="29">
        <v>99</v>
      </c>
      <c r="D30" s="22" t="s">
        <v>79</v>
      </c>
      <c r="E30" s="22">
        <f t="shared" si="0"/>
        <v>1148</v>
      </c>
      <c r="F30" s="31">
        <v>13.53</v>
      </c>
      <c r="G30" s="22">
        <f>IF(F30&lt;&gt;0,INT(20.0479*(17-F30)^1.835),0)</f>
        <v>196</v>
      </c>
      <c r="H30" s="31">
        <v>30.7</v>
      </c>
      <c r="I30" s="22">
        <f t="shared" si="2"/>
        <v>243</v>
      </c>
      <c r="J30" s="31">
        <v>9.13</v>
      </c>
      <c r="K30" s="27">
        <f t="shared" si="3"/>
        <v>533</v>
      </c>
      <c r="L30" s="30">
        <v>338</v>
      </c>
      <c r="M30" s="22">
        <f t="shared" si="4"/>
        <v>176</v>
      </c>
      <c r="N30" s="24">
        <v>0</v>
      </c>
      <c r="O30" s="33"/>
      <c r="P30" s="23">
        <f t="shared" si="5"/>
        <v>0</v>
      </c>
      <c r="Q30" s="34"/>
      <c r="R30" s="34">
        <v>0.1</v>
      </c>
      <c r="S30" s="35"/>
    </row>
    <row r="31" spans="17:18" ht="11.25">
      <c r="Q31" s="2"/>
      <c r="R31" s="2"/>
    </row>
    <row r="32" spans="17:18" ht="11.25">
      <c r="Q32" s="2"/>
      <c r="R32" s="2"/>
    </row>
    <row r="33" spans="17:18" ht="11.25">
      <c r="Q33" s="2"/>
      <c r="R33" s="2"/>
    </row>
    <row r="34" spans="17:18" ht="11.25">
      <c r="Q34" s="2"/>
      <c r="R34" s="2"/>
    </row>
    <row r="35" spans="17:18" ht="11.25">
      <c r="Q35" s="2"/>
      <c r="R35" s="2"/>
    </row>
    <row r="36" spans="17:18" ht="11.25">
      <c r="Q36" s="2"/>
      <c r="R36" s="2"/>
    </row>
    <row r="37" spans="17:18" ht="11.25">
      <c r="Q37" s="2"/>
      <c r="R37" s="2"/>
    </row>
    <row r="38" spans="17:18" ht="11.25">
      <c r="Q38" s="2"/>
      <c r="R38" s="2"/>
    </row>
    <row r="39" spans="17:18" ht="11.25">
      <c r="Q39" s="2"/>
      <c r="R39" s="2"/>
    </row>
    <row r="40" spans="17:18" ht="11.25">
      <c r="Q40" s="2"/>
      <c r="R40" s="2"/>
    </row>
    <row r="41" spans="17:18" ht="11.25">
      <c r="Q41" s="2"/>
      <c r="R41" s="2"/>
    </row>
    <row r="42" spans="17:18" ht="11.25">
      <c r="Q42" s="2"/>
      <c r="R42" s="2"/>
    </row>
    <row r="43" spans="17:18" ht="11.25">
      <c r="Q43" s="2"/>
      <c r="R43" s="2"/>
    </row>
    <row r="44" spans="17:18" ht="11.25">
      <c r="Q44" s="2"/>
      <c r="R44" s="2"/>
    </row>
    <row r="45" spans="17:18" ht="11.25">
      <c r="Q45" s="2"/>
      <c r="R45" s="2"/>
    </row>
    <row r="46" spans="17:18" ht="11.25">
      <c r="Q46" s="2"/>
      <c r="R46" s="2"/>
    </row>
    <row r="47" spans="17:18" ht="11.25">
      <c r="Q47" s="2"/>
      <c r="R47" s="2"/>
    </row>
    <row r="48" spans="17:18" ht="11.25">
      <c r="Q48" s="2"/>
      <c r="R48" s="2"/>
    </row>
    <row r="49" spans="17:18" ht="11.25">
      <c r="Q49" s="2"/>
      <c r="R49" s="2"/>
    </row>
    <row r="50" spans="17:18" ht="11.25">
      <c r="Q50" s="2"/>
      <c r="R50" s="2"/>
    </row>
    <row r="51" spans="17:18" ht="11.25">
      <c r="Q51" s="2"/>
      <c r="R51" s="2"/>
    </row>
    <row r="52" spans="17:18" ht="11.25">
      <c r="Q52" s="2"/>
      <c r="R52" s="2"/>
    </row>
    <row r="53" spans="17:18" ht="11.25">
      <c r="Q53" s="2"/>
      <c r="R53" s="2"/>
    </row>
    <row r="54" spans="17:18" ht="11.25">
      <c r="Q54" s="2"/>
      <c r="R54" s="2"/>
    </row>
    <row r="55" spans="17:18" ht="11.25">
      <c r="Q55" s="2"/>
      <c r="R55" s="2"/>
    </row>
    <row r="56" spans="17:18" ht="11.25">
      <c r="Q56" s="2"/>
      <c r="R56" s="2"/>
    </row>
    <row r="57" spans="17:18" ht="11.25">
      <c r="Q57" s="2"/>
      <c r="R57" s="2"/>
    </row>
    <row r="58" spans="17:18" ht="11.25">
      <c r="Q58" s="2"/>
      <c r="R58" s="2"/>
    </row>
    <row r="59" spans="17:18" ht="11.25">
      <c r="Q59" s="2"/>
      <c r="R59" s="2"/>
    </row>
    <row r="60" spans="17:18" ht="11.25">
      <c r="Q60" s="2"/>
      <c r="R60" s="2"/>
    </row>
    <row r="61" spans="17:18" ht="11.25">
      <c r="Q61" s="2"/>
      <c r="R61" s="2"/>
    </row>
    <row r="62" spans="17:18" ht="11.25">
      <c r="Q62" s="2"/>
      <c r="R62" s="2"/>
    </row>
    <row r="63" spans="17:18" ht="11.25">
      <c r="Q63" s="2"/>
      <c r="R63" s="2"/>
    </row>
    <row r="64" spans="17:18" ht="11.25">
      <c r="Q64" s="2"/>
      <c r="R64" s="2"/>
    </row>
    <row r="65" spans="17:18" ht="11.25">
      <c r="Q65" s="2"/>
      <c r="R65" s="2"/>
    </row>
    <row r="66" spans="17:18" ht="11.25">
      <c r="Q66" s="2"/>
      <c r="R66" s="2"/>
    </row>
    <row r="67" spans="17:18" ht="11.25">
      <c r="Q67" s="2"/>
      <c r="R67" s="2"/>
    </row>
    <row r="68" spans="17:18" ht="11.25">
      <c r="Q68" s="2"/>
      <c r="R68" s="2"/>
    </row>
    <row r="69" spans="17:18" ht="11.25">
      <c r="Q69" s="2"/>
      <c r="R69" s="2"/>
    </row>
    <row r="70" spans="17:18" ht="11.25">
      <c r="Q70" s="2"/>
      <c r="R70" s="2"/>
    </row>
    <row r="71" spans="17:18" ht="11.25">
      <c r="Q71" s="2"/>
      <c r="R71" s="2"/>
    </row>
    <row r="72" spans="17:18" ht="11.25">
      <c r="Q72" s="2"/>
      <c r="R72" s="2"/>
    </row>
    <row r="73" spans="17:18" ht="11.25">
      <c r="Q73" s="2"/>
      <c r="R73" s="2"/>
    </row>
    <row r="74" spans="17:18" ht="11.25">
      <c r="Q74" s="2"/>
      <c r="R74" s="2"/>
    </row>
    <row r="75" spans="17:18" ht="11.25">
      <c r="Q75" s="2"/>
      <c r="R75" s="2"/>
    </row>
    <row r="76" spans="17:18" ht="11.25">
      <c r="Q76" s="2"/>
      <c r="R76" s="2"/>
    </row>
    <row r="77" spans="17:18" ht="11.25">
      <c r="Q77" s="2"/>
      <c r="R77" s="2"/>
    </row>
    <row r="78" spans="17:18" ht="11.25">
      <c r="Q78" s="2"/>
      <c r="R78" s="2"/>
    </row>
    <row r="79" spans="17:18" ht="11.25">
      <c r="Q79" s="2"/>
      <c r="R79" s="2"/>
    </row>
    <row r="80" spans="17:18" ht="11.25">
      <c r="Q80" s="2"/>
      <c r="R80" s="2"/>
    </row>
    <row r="81" spans="17:18" ht="11.25">
      <c r="Q81" s="2"/>
      <c r="R81" s="2"/>
    </row>
    <row r="82" spans="17:18" ht="11.25">
      <c r="Q82" s="2"/>
      <c r="R82" s="2"/>
    </row>
    <row r="83" spans="17:18" ht="11.25">
      <c r="Q83" s="2"/>
      <c r="R83" s="2"/>
    </row>
    <row r="84" spans="17:18" ht="11.25">
      <c r="Q84" s="2"/>
      <c r="R84" s="2"/>
    </row>
    <row r="85" spans="17:18" ht="11.25">
      <c r="Q85" s="2"/>
      <c r="R85" s="2"/>
    </row>
    <row r="86" spans="17:18" ht="11.25">
      <c r="Q86" s="2"/>
      <c r="R86" s="2"/>
    </row>
    <row r="87" spans="17:18" ht="11.25">
      <c r="Q87" s="2"/>
      <c r="R87" s="2"/>
    </row>
    <row r="88" spans="17:18" ht="11.25">
      <c r="Q88" s="2"/>
      <c r="R88" s="2"/>
    </row>
    <row r="89" spans="17:18" ht="11.25">
      <c r="Q89" s="2"/>
      <c r="R89" s="2"/>
    </row>
    <row r="90" spans="17:18" ht="11.25">
      <c r="Q90" s="2"/>
      <c r="R90" s="2"/>
    </row>
    <row r="91" spans="17:18" ht="11.25">
      <c r="Q91" s="2"/>
      <c r="R91" s="2"/>
    </row>
    <row r="92" spans="17:18" ht="11.25">
      <c r="Q92" s="2"/>
      <c r="R92" s="2"/>
    </row>
    <row r="93" spans="17:18" ht="11.25">
      <c r="Q93" s="2"/>
      <c r="R93" s="2"/>
    </row>
    <row r="94" spans="17:18" ht="11.25">
      <c r="Q94" s="2"/>
      <c r="R94" s="2"/>
    </row>
    <row r="95" spans="17:18" ht="11.25">
      <c r="Q95" s="2"/>
      <c r="R95" s="2"/>
    </row>
    <row r="96" spans="17:18" ht="11.25">
      <c r="Q96" s="2"/>
      <c r="R96" s="2"/>
    </row>
    <row r="97" spans="17:18" ht="11.25">
      <c r="Q97" s="2"/>
      <c r="R97" s="2"/>
    </row>
    <row r="98" spans="17:18" ht="11.25">
      <c r="Q98" s="2"/>
      <c r="R98" s="2"/>
    </row>
    <row r="99" spans="17:18" ht="11.25">
      <c r="Q99" s="2"/>
      <c r="R99" s="2"/>
    </row>
    <row r="100" spans="17:18" ht="11.25">
      <c r="Q100" s="2"/>
      <c r="R100" s="2"/>
    </row>
    <row r="101" spans="17:18" ht="11.25">
      <c r="Q101" s="2"/>
      <c r="R101" s="2"/>
    </row>
    <row r="102" spans="17:18" ht="11.25">
      <c r="Q102" s="2"/>
      <c r="R102" s="2"/>
    </row>
    <row r="103" spans="17:18" ht="11.25">
      <c r="Q103" s="2"/>
      <c r="R103" s="2"/>
    </row>
    <row r="104" spans="17:18" ht="11.25">
      <c r="Q104" s="2"/>
      <c r="R104" s="2"/>
    </row>
    <row r="105" spans="17:18" ht="11.25">
      <c r="Q105" s="2"/>
      <c r="R105" s="2"/>
    </row>
    <row r="106" spans="17:18" ht="11.25">
      <c r="Q106" s="2"/>
      <c r="R106" s="2"/>
    </row>
    <row r="107" spans="17:18" ht="11.25">
      <c r="Q107" s="2"/>
      <c r="R107" s="2"/>
    </row>
    <row r="108" spans="17:18" ht="11.25">
      <c r="Q108" s="2"/>
      <c r="R108" s="2"/>
    </row>
    <row r="109" spans="17:18" ht="11.25">
      <c r="Q109" s="2"/>
      <c r="R109" s="2"/>
    </row>
    <row r="110" spans="17:18" ht="11.25">
      <c r="Q110" s="2"/>
      <c r="R110" s="2"/>
    </row>
    <row r="111" spans="17:18" ht="11.25">
      <c r="Q111" s="2"/>
      <c r="R111" s="2"/>
    </row>
    <row r="112" spans="17:18" ht="11.25">
      <c r="Q112" s="2"/>
      <c r="R112" s="2"/>
    </row>
    <row r="113" spans="17:18" ht="11.25">
      <c r="Q113" s="2"/>
      <c r="R113" s="2"/>
    </row>
    <row r="114" spans="17:18" ht="11.25">
      <c r="Q114" s="2"/>
      <c r="R114" s="2"/>
    </row>
    <row r="115" spans="17:18" ht="11.25">
      <c r="Q115" s="2"/>
      <c r="R115" s="2"/>
    </row>
    <row r="116" spans="17:18" ht="11.25">
      <c r="Q116" s="2"/>
      <c r="R116" s="2"/>
    </row>
    <row r="117" spans="17:18" ht="11.25">
      <c r="Q117" s="2"/>
      <c r="R117" s="2"/>
    </row>
    <row r="118" spans="17:18" ht="11.25">
      <c r="Q118" s="2"/>
      <c r="R118" s="2"/>
    </row>
    <row r="119" spans="17:18" ht="11.25">
      <c r="Q119" s="2"/>
      <c r="R119" s="2"/>
    </row>
    <row r="120" spans="17:18" ht="11.25">
      <c r="Q120" s="2"/>
      <c r="R120" s="2"/>
    </row>
    <row r="121" spans="17:18" ht="11.25">
      <c r="Q121" s="2"/>
      <c r="R121" s="2"/>
    </row>
    <row r="122" spans="17:18" ht="11.25">
      <c r="Q122" s="2"/>
      <c r="R122" s="2"/>
    </row>
    <row r="123" spans="17:18" ht="11.25">
      <c r="Q123" s="2"/>
      <c r="R123" s="2"/>
    </row>
    <row r="124" spans="17:18" ht="11.25">
      <c r="Q124" s="2"/>
      <c r="R124" s="2"/>
    </row>
    <row r="125" spans="17:18" ht="11.25">
      <c r="Q125" s="2"/>
      <c r="R125" s="2"/>
    </row>
    <row r="126" spans="17:18" ht="11.25">
      <c r="Q126" s="2"/>
      <c r="R126" s="2"/>
    </row>
    <row r="127" spans="17:18" ht="11.25">
      <c r="Q127" s="2"/>
      <c r="R127" s="2"/>
    </row>
    <row r="128" spans="17:18" ht="11.25">
      <c r="Q128" s="2"/>
      <c r="R128" s="2"/>
    </row>
    <row r="129" spans="17:18" ht="11.25">
      <c r="Q129" s="2"/>
      <c r="R129" s="2"/>
    </row>
    <row r="130" spans="17:18" ht="11.25">
      <c r="Q130" s="2"/>
      <c r="R130" s="2"/>
    </row>
    <row r="131" spans="17:18" ht="11.25">
      <c r="Q131" s="2"/>
      <c r="R131" s="2"/>
    </row>
    <row r="132" spans="17:18" ht="11.25">
      <c r="Q132" s="2"/>
      <c r="R132" s="2"/>
    </row>
    <row r="133" spans="17:18" ht="11.25">
      <c r="Q133" s="2"/>
      <c r="R133" s="2"/>
    </row>
    <row r="134" spans="17:18" ht="11.25">
      <c r="Q134" s="2"/>
      <c r="R134" s="2"/>
    </row>
    <row r="135" spans="17:18" ht="11.25">
      <c r="Q135" s="2"/>
      <c r="R135" s="2"/>
    </row>
    <row r="136" spans="17:18" ht="11.25">
      <c r="Q136" s="2"/>
      <c r="R136" s="2"/>
    </row>
    <row r="137" spans="17:18" ht="11.25">
      <c r="Q137" s="2"/>
      <c r="R137" s="2"/>
    </row>
    <row r="138" spans="17:18" ht="11.25">
      <c r="Q138" s="2"/>
      <c r="R138" s="2"/>
    </row>
    <row r="139" spans="17:18" ht="11.25">
      <c r="Q139" s="2"/>
      <c r="R139" s="2"/>
    </row>
    <row r="140" spans="17:18" ht="11.25">
      <c r="Q140" s="2"/>
      <c r="R140" s="2"/>
    </row>
    <row r="141" spans="17:18" ht="11.25">
      <c r="Q141" s="2"/>
      <c r="R141" s="2"/>
    </row>
    <row r="142" spans="17:18" ht="11.25">
      <c r="Q142" s="2"/>
      <c r="R142" s="2"/>
    </row>
    <row r="143" spans="17:18" ht="11.25">
      <c r="Q143" s="2"/>
      <c r="R143" s="2"/>
    </row>
    <row r="144" spans="17:18" ht="11.25">
      <c r="Q144" s="2"/>
      <c r="R144" s="2"/>
    </row>
    <row r="145" spans="17:18" ht="11.25">
      <c r="Q145" s="2"/>
      <c r="R145" s="2"/>
    </row>
    <row r="146" spans="17:18" ht="11.25">
      <c r="Q146" s="2"/>
      <c r="R146" s="2"/>
    </row>
    <row r="147" spans="17:18" ht="11.25">
      <c r="Q147" s="2"/>
      <c r="R147" s="2"/>
    </row>
    <row r="148" spans="17:18" ht="11.25">
      <c r="Q148" s="2"/>
      <c r="R148" s="2"/>
    </row>
    <row r="149" spans="17:18" ht="11.25">
      <c r="Q149" s="2"/>
      <c r="R149" s="2"/>
    </row>
    <row r="150" spans="17:18" ht="11.25">
      <c r="Q150" s="2"/>
      <c r="R150" s="2"/>
    </row>
    <row r="151" spans="17:18" ht="11.25">
      <c r="Q151" s="2"/>
      <c r="R151" s="2"/>
    </row>
    <row r="152" spans="17:18" ht="11.25">
      <c r="Q152" s="2"/>
      <c r="R152" s="2"/>
    </row>
    <row r="153" spans="17:18" ht="11.25">
      <c r="Q153" s="2"/>
      <c r="R153" s="2"/>
    </row>
    <row r="154" spans="17:18" ht="11.25">
      <c r="Q154" s="2"/>
      <c r="R154" s="2"/>
    </row>
    <row r="155" spans="17:18" ht="11.25">
      <c r="Q155" s="2"/>
      <c r="R155" s="2"/>
    </row>
    <row r="156" spans="17:18" ht="11.25">
      <c r="Q156" s="2"/>
      <c r="R156" s="2"/>
    </row>
    <row r="157" spans="17:18" ht="11.25">
      <c r="Q157" s="2"/>
      <c r="R157" s="2"/>
    </row>
    <row r="158" spans="17:18" ht="11.25">
      <c r="Q158" s="2"/>
      <c r="R158" s="2"/>
    </row>
    <row r="159" spans="17:18" ht="11.25">
      <c r="Q159" s="2"/>
      <c r="R159" s="2"/>
    </row>
    <row r="160" spans="17:18" ht="11.25">
      <c r="Q160" s="2"/>
      <c r="R160" s="2"/>
    </row>
    <row r="161" spans="17:18" ht="11.25">
      <c r="Q161" s="2"/>
      <c r="R161" s="2"/>
    </row>
    <row r="162" spans="17:18" ht="11.25">
      <c r="Q162" s="2"/>
      <c r="R162" s="2"/>
    </row>
    <row r="163" spans="17:18" ht="11.25">
      <c r="Q163" s="2"/>
      <c r="R163" s="2"/>
    </row>
    <row r="164" spans="17:18" ht="11.25">
      <c r="Q164" s="2"/>
      <c r="R164" s="2"/>
    </row>
    <row r="165" spans="17:18" ht="11.25">
      <c r="Q165" s="2"/>
      <c r="R165" s="2"/>
    </row>
    <row r="166" spans="17:18" ht="11.25">
      <c r="Q166" s="2"/>
      <c r="R166" s="2"/>
    </row>
    <row r="167" spans="17:18" ht="11.25">
      <c r="Q167" s="2"/>
      <c r="R167" s="2"/>
    </row>
    <row r="168" spans="17:18" ht="11.25">
      <c r="Q168" s="2"/>
      <c r="R168" s="2"/>
    </row>
    <row r="169" spans="17:18" ht="11.25">
      <c r="Q169" s="2"/>
      <c r="R169" s="2"/>
    </row>
    <row r="170" spans="17:18" ht="11.25">
      <c r="Q170" s="2"/>
      <c r="R170" s="2"/>
    </row>
    <row r="171" spans="17:18" ht="11.25">
      <c r="Q171" s="2"/>
      <c r="R171" s="2"/>
    </row>
    <row r="172" spans="17:18" ht="11.25">
      <c r="Q172" s="2"/>
      <c r="R172" s="2"/>
    </row>
    <row r="173" spans="17:18" ht="11.25">
      <c r="Q173" s="2"/>
      <c r="R173" s="2"/>
    </row>
    <row r="174" spans="17:18" ht="11.25">
      <c r="Q174" s="2"/>
      <c r="R174" s="2"/>
    </row>
    <row r="175" spans="17:18" ht="11.25">
      <c r="Q175" s="2"/>
      <c r="R175" s="2"/>
    </row>
    <row r="176" spans="17:18" ht="11.25">
      <c r="Q176" s="2"/>
      <c r="R176" s="2"/>
    </row>
    <row r="177" spans="17:18" ht="11.25">
      <c r="Q177" s="2"/>
      <c r="R177" s="2"/>
    </row>
    <row r="178" spans="17:18" ht="11.25">
      <c r="Q178" s="2"/>
      <c r="R178" s="2"/>
    </row>
    <row r="179" spans="17:18" ht="11.25">
      <c r="Q179" s="2"/>
      <c r="R179" s="2"/>
    </row>
    <row r="180" spans="17:18" ht="11.25">
      <c r="Q180" s="2"/>
      <c r="R180" s="2"/>
    </row>
    <row r="181" spans="17:18" ht="11.25">
      <c r="Q181" s="2"/>
      <c r="R181" s="2"/>
    </row>
    <row r="182" spans="17:18" ht="11.25">
      <c r="Q182" s="2"/>
      <c r="R182" s="2"/>
    </row>
    <row r="183" spans="17:18" ht="11.25">
      <c r="Q183" s="2"/>
      <c r="R183" s="2"/>
    </row>
    <row r="184" spans="17:18" ht="11.25">
      <c r="Q184" s="2"/>
      <c r="R184" s="2"/>
    </row>
    <row r="185" spans="17:18" ht="11.25">
      <c r="Q185" s="2"/>
      <c r="R185" s="2"/>
    </row>
    <row r="186" spans="17:18" ht="11.25">
      <c r="Q186" s="2"/>
      <c r="R186" s="2"/>
    </row>
    <row r="187" spans="17:18" ht="11.25">
      <c r="Q187" s="2"/>
      <c r="R187" s="2"/>
    </row>
    <row r="188" spans="17:18" ht="11.25">
      <c r="Q188" s="2"/>
      <c r="R188" s="2"/>
    </row>
    <row r="189" spans="17:18" ht="11.25">
      <c r="Q189" s="2"/>
      <c r="R189" s="2"/>
    </row>
    <row r="190" spans="17:18" ht="11.25">
      <c r="Q190" s="2"/>
      <c r="R190" s="2"/>
    </row>
    <row r="191" spans="17:18" ht="11.25">
      <c r="Q191" s="2"/>
      <c r="R191" s="2"/>
    </row>
    <row r="192" spans="17:18" ht="11.25">
      <c r="Q192" s="2"/>
      <c r="R192" s="2"/>
    </row>
    <row r="193" spans="17:18" ht="11.25">
      <c r="Q193" s="2"/>
      <c r="R193" s="2"/>
    </row>
    <row r="194" spans="17:18" ht="11.25">
      <c r="Q194" s="2"/>
      <c r="R194" s="2"/>
    </row>
    <row r="195" spans="17:18" ht="11.25">
      <c r="Q195" s="2"/>
      <c r="R195" s="2"/>
    </row>
    <row r="196" spans="17:18" ht="11.25">
      <c r="Q196" s="2"/>
      <c r="R196" s="2"/>
    </row>
    <row r="197" spans="17:18" ht="11.25">
      <c r="Q197" s="2"/>
      <c r="R197" s="2"/>
    </row>
    <row r="198" spans="17:18" ht="11.25">
      <c r="Q198" s="2"/>
      <c r="R198" s="2"/>
    </row>
    <row r="199" spans="17:18" ht="11.25">
      <c r="Q199" s="2"/>
      <c r="R199" s="2"/>
    </row>
    <row r="200" spans="17:18" ht="11.25">
      <c r="Q200" s="2"/>
      <c r="R200" s="2"/>
    </row>
    <row r="201" spans="17:18" ht="11.25">
      <c r="Q201" s="2"/>
      <c r="R201" s="2"/>
    </row>
    <row r="202" spans="17:18" ht="11.25">
      <c r="Q202" s="2"/>
      <c r="R202" s="2"/>
    </row>
    <row r="203" spans="17:18" ht="11.25">
      <c r="Q203" s="2"/>
      <c r="R203" s="2"/>
    </row>
    <row r="204" spans="17:18" ht="11.25">
      <c r="Q204" s="2"/>
      <c r="R204" s="2"/>
    </row>
    <row r="205" spans="17:18" ht="11.25">
      <c r="Q205" s="2"/>
      <c r="R205" s="2"/>
    </row>
    <row r="206" spans="17:18" ht="11.25">
      <c r="Q206" s="2"/>
      <c r="R206" s="2"/>
    </row>
    <row r="207" spans="17:18" ht="11.25">
      <c r="Q207" s="2"/>
      <c r="R207" s="2"/>
    </row>
    <row r="208" spans="17:18" ht="11.25">
      <c r="Q208" s="2"/>
      <c r="R208" s="2"/>
    </row>
    <row r="209" spans="17:18" ht="11.25">
      <c r="Q209" s="2"/>
      <c r="R209" s="2"/>
    </row>
    <row r="210" spans="17:18" ht="11.25">
      <c r="Q210" s="2"/>
      <c r="R210" s="2"/>
    </row>
    <row r="211" spans="17:18" ht="11.25">
      <c r="Q211" s="2"/>
      <c r="R211" s="2"/>
    </row>
    <row r="212" spans="17:18" ht="11.25">
      <c r="Q212" s="2"/>
      <c r="R212" s="2"/>
    </row>
    <row r="213" spans="17:18" ht="11.25">
      <c r="Q213" s="2"/>
      <c r="R213" s="2"/>
    </row>
    <row r="214" spans="17:18" ht="11.25">
      <c r="Q214" s="2"/>
      <c r="R214" s="2"/>
    </row>
    <row r="215" spans="17:18" ht="11.25">
      <c r="Q215" s="2"/>
      <c r="R215" s="2"/>
    </row>
    <row r="216" spans="17:18" ht="11.25">
      <c r="Q216" s="2"/>
      <c r="R216" s="2"/>
    </row>
    <row r="217" spans="17:18" ht="11.25">
      <c r="Q217" s="2"/>
      <c r="R217" s="2"/>
    </row>
  </sheetData>
  <sheetProtection/>
  <mergeCells count="2">
    <mergeCell ref="N3:O3"/>
    <mergeCell ref="A1:P1"/>
  </mergeCells>
  <printOptions horizontalCentered="1"/>
  <pageMargins left="0.22" right="0.24" top="0.984251968503937" bottom="0.984251968503937" header="0.472440944881889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Rus</dc:creator>
  <cp:keywords/>
  <dc:description/>
  <cp:lastModifiedBy>uzivatel</cp:lastModifiedBy>
  <cp:lastPrinted>2009-09-19T17:08:08Z</cp:lastPrinted>
  <dcterms:created xsi:type="dcterms:W3CDTF">2002-05-27T13:28:15Z</dcterms:created>
  <dcterms:modified xsi:type="dcterms:W3CDTF">2011-09-26T20:18:50Z</dcterms:modified>
  <cp:category/>
  <cp:version/>
  <cp:contentType/>
  <cp:contentStatus/>
</cp:coreProperties>
</file>